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30"/>
  </bookViews>
  <sheets>
    <sheet name="Трамваи" sheetId="8" r:id="rId1"/>
    <sheet name="Лист1" sheetId="10" state="hidden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8"/>
  <c r="K9" l="1"/>
  <c r="K13"/>
  <c r="K40" l="1"/>
  <c r="K36"/>
  <c r="I41"/>
  <c r="I40"/>
  <c r="I37"/>
  <c r="I36"/>
  <c r="C41"/>
  <c r="C40"/>
  <c r="C37"/>
  <c r="C36"/>
  <c r="E40"/>
  <c r="E36"/>
  <c r="I14"/>
  <c r="I13"/>
  <c r="I10"/>
  <c r="I9"/>
  <c r="E13"/>
  <c r="E9"/>
  <c r="C14"/>
  <c r="C13"/>
  <c r="C10"/>
  <c r="C9"/>
  <c r="B2" i="10" l="1"/>
  <c r="E2"/>
  <c r="H2"/>
  <c r="K2"/>
  <c r="P2" s="1"/>
  <c r="Q2" s="1"/>
  <c r="N2"/>
  <c r="J39" i="8" l="1"/>
  <c r="J35"/>
  <c r="J31"/>
  <c r="D39"/>
  <c r="D35"/>
  <c r="D31"/>
  <c r="J12"/>
  <c r="J8"/>
  <c r="D12"/>
  <c r="D8"/>
  <c r="F33" l="1"/>
  <c r="F32"/>
  <c r="L32" l="1"/>
  <c r="L33"/>
  <c r="J40"/>
  <c r="L40" s="1"/>
  <c r="D40"/>
  <c r="F41" s="1"/>
  <c r="J36"/>
  <c r="L37" s="1"/>
  <c r="D36"/>
  <c r="F6"/>
  <c r="F5"/>
  <c r="J13"/>
  <c r="L14" s="1"/>
  <c r="D13"/>
  <c r="F14" s="1"/>
  <c r="J9"/>
  <c r="L10" s="1"/>
  <c r="D9"/>
  <c r="L6"/>
  <c r="L5"/>
  <c r="L41" l="1"/>
  <c r="L36"/>
  <c r="F37"/>
  <c r="F36"/>
  <c r="F40"/>
  <c r="F13"/>
  <c r="L9"/>
  <c r="F9"/>
  <c r="F10"/>
  <c r="L13"/>
</calcChain>
</file>

<file path=xl/sharedStrings.xml><?xml version="1.0" encoding="utf-8"?>
<sst xmlns="http://schemas.openxmlformats.org/spreadsheetml/2006/main" count="112" uniqueCount="31">
  <si>
    <t>3 мес</t>
  </si>
  <si>
    <t>Трамвай 1 категории</t>
  </si>
  <si>
    <t>Трамвай 2 категории</t>
  </si>
  <si>
    <t>Аренда</t>
  </si>
  <si>
    <t>Монтаж</t>
  </si>
  <si>
    <t>Итого</t>
  </si>
  <si>
    <t>6 мес</t>
  </si>
  <si>
    <t>12 мес</t>
  </si>
  <si>
    <t>Адаптация макета (из имеющегося файла заказчика)</t>
  </si>
  <si>
    <t>Верстка макета из файлов, предоставленных Заказчиком</t>
  </si>
  <si>
    <t>Полный цикл разработки оригинал-макета</t>
  </si>
  <si>
    <t>Доработка/изменение уже согласованного макета</t>
  </si>
  <si>
    <t xml:space="preserve">от 2 000 ₽ </t>
  </si>
  <si>
    <t>1 категория</t>
  </si>
  <si>
    <t>2 категория</t>
  </si>
  <si>
    <t>Полное брендирование</t>
  </si>
  <si>
    <t>Промо брендирование (борта)</t>
  </si>
  <si>
    <t>Стоимость услуг дизайнера, руб.</t>
  </si>
  <si>
    <t>Соответствие маршрутов категориям</t>
  </si>
  <si>
    <t>Пролонгация размещения (ПОЛНОЕ брендирование)</t>
  </si>
  <si>
    <t>Пролонгация размещения (ПРОМО брендирование)</t>
  </si>
  <si>
    <t>цена за аренду + 1500 р./мес (техсопровождение*)</t>
  </si>
  <si>
    <t>цена за аренду + 2000 р./мес (техсопровождение*)</t>
  </si>
  <si>
    <t>цена за аренду + 3000 р./мес (техсопровождение*)</t>
  </si>
  <si>
    <t>цена за аренду + 2200 р./мес (техсопровождение*)</t>
  </si>
  <si>
    <t>Материалы</t>
  </si>
  <si>
    <t>*Техсопровождение - полная ответственность Исполнителя перед Заказчиком по поддержанию РИМ в надлежащем состоянии, независимо от внешних факторов, в т.ч. повреждения при ДТП</t>
  </si>
  <si>
    <r>
      <t xml:space="preserve">ПРАЙС-ЛИСТ НА РАЗМЕЩЕНИЕ РЕКЛАМЫ НА   </t>
    </r>
    <r>
      <rPr>
        <b/>
        <u/>
        <sz val="16"/>
        <color theme="1"/>
        <rFont val="Calibri"/>
        <family val="2"/>
        <charset val="204"/>
        <scheme val="minor"/>
      </rPr>
      <t>ОДНОВАГОННЫХ</t>
    </r>
    <r>
      <rPr>
        <b/>
        <sz val="12"/>
        <color theme="1"/>
        <rFont val="Calibri"/>
        <family val="2"/>
        <charset val="204"/>
        <scheme val="minor"/>
      </rPr>
      <t xml:space="preserve">  ТРАМВАЯХ В Г.ЕКАТЕРИНБУРГ С </t>
    </r>
  </si>
  <si>
    <r>
      <t xml:space="preserve">ПРАЙС-ЛИСТ НА РАЗМЕЩЕНИЕ РЕКЛАМЫ НА   </t>
    </r>
    <r>
      <rPr>
        <b/>
        <u/>
        <sz val="16"/>
        <color theme="1"/>
        <rFont val="Calibri"/>
        <family val="2"/>
        <charset val="204"/>
        <scheme val="minor"/>
      </rPr>
      <t>ДВУХВАГОННЫХ</t>
    </r>
    <r>
      <rPr>
        <b/>
        <sz val="12"/>
        <color theme="1"/>
        <rFont val="Calibri"/>
        <family val="2"/>
        <charset val="204"/>
        <scheme val="minor"/>
      </rPr>
      <t xml:space="preserve">   ТРАМВАЯХ ("сплотках") В Г.ЕКАТЕРИНБУРГ С </t>
    </r>
  </si>
  <si>
    <t>2, 3, 4, 5, 6, 7, 13, 14, 15, 18, 21, 23, 25, 26, 27, 32, 33</t>
  </si>
  <si>
    <t>1, 5а, 8, 9, 10, 11, 12, 16, 17, 19, 20, 22, 24, 34</t>
  </si>
</sst>
</file>

<file path=xl/styles.xml><?xml version="1.0" encoding="utf-8"?>
<styleSheet xmlns="http://schemas.openxmlformats.org/spreadsheetml/2006/main">
  <numFmts count="2">
    <numFmt numFmtId="44" formatCode="_-* #,##0.00\ &quot;₽&quot;_-;\-* #,##0.00\ &quot;₽&quot;_-;_-* &quot;-&quot;??\ &quot;₽&quot;_-;_-@_-"/>
    <numFmt numFmtId="164" formatCode="_-* #,##0\ &quot;₽&quot;_-;\-* #,##0\ &quot;₽&quot;_-;_-* &quot;-&quot;??\ &quot;₽&quot;_-;_-@_-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u/>
      <sz val="16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899990844447157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B101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2" fillId="3" borderId="0" xfId="0" applyFont="1" applyFill="1"/>
    <xf numFmtId="0" fontId="4" fillId="3" borderId="0" xfId="0" applyFont="1" applyFill="1"/>
    <xf numFmtId="0" fontId="10" fillId="3" borderId="0" xfId="0" applyFont="1" applyFill="1"/>
    <xf numFmtId="0" fontId="10" fillId="0" borderId="0" xfId="0" applyFont="1"/>
    <xf numFmtId="0" fontId="11" fillId="3" borderId="0" xfId="0" applyFont="1" applyFill="1"/>
    <xf numFmtId="0" fontId="11" fillId="0" borderId="0" xfId="0" applyFont="1"/>
    <xf numFmtId="164" fontId="6" fillId="0" borderId="1" xfId="1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64" fontId="6" fillId="0" borderId="1" xfId="1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64" fontId="7" fillId="0" borderId="1" xfId="1" applyNumberFormat="1" applyFont="1" applyBorder="1" applyAlignment="1">
      <alignment horizontal="center" vertical="center"/>
    </xf>
    <xf numFmtId="0" fontId="12" fillId="0" borderId="0" xfId="0" applyFont="1"/>
    <xf numFmtId="0" fontId="2" fillId="0" borderId="0" xfId="0" applyFont="1" applyFill="1" applyBorder="1"/>
    <xf numFmtId="0" fontId="6" fillId="0" borderId="1" xfId="0" applyFont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2" fillId="3" borderId="0" xfId="0" applyFont="1" applyFill="1" applyBorder="1"/>
    <xf numFmtId="0" fontId="5" fillId="0" borderId="0" xfId="0" applyFont="1" applyAlignment="1">
      <alignment horizontal="left" vertical="top"/>
    </xf>
    <xf numFmtId="0" fontId="2" fillId="3" borderId="0" xfId="0" applyFont="1" applyFill="1" applyAlignment="1">
      <alignment horizontal="center" wrapText="1"/>
    </xf>
    <xf numFmtId="0" fontId="5" fillId="0" borderId="0" xfId="0" applyFont="1" applyAlignment="1">
      <alignment vertical="top"/>
    </xf>
    <xf numFmtId="164" fontId="6" fillId="0" borderId="1" xfId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2" fillId="0" borderId="0" xfId="0" applyFont="1" applyBorder="1"/>
    <xf numFmtId="0" fontId="10" fillId="4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5" xfId="1" applyNumberFormat="1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center" vertical="center"/>
    </xf>
    <xf numFmtId="164" fontId="7" fillId="0" borderId="3" xfId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0" fontId="4" fillId="3" borderId="0" xfId="0" applyFont="1" applyFill="1" applyBorder="1"/>
    <xf numFmtId="0" fontId="5" fillId="0" borderId="0" xfId="0" applyFont="1" applyBorder="1" applyAlignment="1">
      <alignment horizontal="left" vertical="top"/>
    </xf>
    <xf numFmtId="164" fontId="6" fillId="0" borderId="0" xfId="1" applyNumberFormat="1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164" fontId="7" fillId="0" borderId="5" xfId="1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4" fontId="6" fillId="0" borderId="1" xfId="1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164" fontId="6" fillId="0" borderId="6" xfId="1" applyNumberFormat="1" applyFont="1" applyBorder="1" applyAlignment="1">
      <alignment horizontal="center" vertical="center"/>
    </xf>
    <xf numFmtId="164" fontId="6" fillId="0" borderId="7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right" wrapText="1" indent="1"/>
    </xf>
    <xf numFmtId="14" fontId="11" fillId="3" borderId="0" xfId="0" applyNumberFormat="1" applyFont="1" applyFill="1" applyAlignment="1">
      <alignment horizontal="left" wrapText="1"/>
    </xf>
    <xf numFmtId="0" fontId="11" fillId="3" borderId="0" xfId="0" applyFont="1" applyFill="1" applyAlignment="1">
      <alignment horizont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mruColors>
      <color rgb="FF00A03C"/>
      <color rgb="FF00965A"/>
      <color rgb="FF006CC1"/>
      <color rgb="FFFF6161"/>
      <color rgb="FFCB1014"/>
      <color rgb="FFEEE909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60757</xdr:colOff>
      <xdr:row>24</xdr:row>
      <xdr:rowOff>16565</xdr:rowOff>
    </xdr:from>
    <xdr:to>
      <xdr:col>5</xdr:col>
      <xdr:colOff>647514</xdr:colOff>
      <xdr:row>24</xdr:row>
      <xdr:rowOff>2733261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t="3354" b="2144"/>
        <a:stretch/>
      </xdr:blipFill>
      <xdr:spPr>
        <a:xfrm>
          <a:off x="110453" y="2708413"/>
          <a:ext cx="4609620" cy="27166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107673</xdr:rowOff>
    </xdr:from>
    <xdr:to>
      <xdr:col>7</xdr:col>
      <xdr:colOff>4555</xdr:colOff>
      <xdr:row>51</xdr:row>
      <xdr:rowOff>2105566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90098"/>
          <a:ext cx="4881355" cy="1997893"/>
        </a:xfrm>
        <a:prstGeom prst="rect">
          <a:avLst/>
        </a:prstGeom>
      </xdr:spPr>
    </xdr:pic>
    <xdr:clientData/>
  </xdr:twoCellAnchor>
  <xdr:twoCellAnchor editAs="oneCell">
    <xdr:from>
      <xdr:col>7</xdr:col>
      <xdr:colOff>133350</xdr:colOff>
      <xdr:row>51</xdr:row>
      <xdr:rowOff>390525</xdr:rowOff>
    </xdr:from>
    <xdr:to>
      <xdr:col>11</xdr:col>
      <xdr:colOff>683635</xdr:colOff>
      <xdr:row>53</xdr:row>
      <xdr:rowOff>3727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0150" y="12172950"/>
          <a:ext cx="4226935" cy="1803952"/>
        </a:xfrm>
        <a:prstGeom prst="rect">
          <a:avLst/>
        </a:prstGeom>
      </xdr:spPr>
    </xdr:pic>
    <xdr:clientData/>
  </xdr:twoCellAnchor>
  <xdr:twoCellAnchor editAs="oneCell">
    <xdr:from>
      <xdr:col>6</xdr:col>
      <xdr:colOff>62950</xdr:colOff>
      <xdr:row>24</xdr:row>
      <xdr:rowOff>91526</xdr:rowOff>
    </xdr:from>
    <xdr:to>
      <xdr:col>12</xdr:col>
      <xdr:colOff>66676</xdr:colOff>
      <xdr:row>24</xdr:row>
      <xdr:rowOff>2708827</xdr:rowOff>
    </xdr:to>
    <xdr:pic>
      <xdr:nvPicPr>
        <xdr:cNvPr id="9" name="Рисунок 8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t="3215" r="1972" b="4429"/>
        <a:stretch/>
      </xdr:blipFill>
      <xdr:spPr>
        <a:xfrm>
          <a:off x="4863550" y="4415876"/>
          <a:ext cx="4461426" cy="2617301"/>
        </a:xfrm>
        <a:prstGeom prst="rect">
          <a:avLst/>
        </a:prstGeom>
      </xdr:spPr>
    </xdr:pic>
    <xdr:clientData/>
  </xdr:twoCellAnchor>
  <xdr:oneCellAnchor>
    <xdr:from>
      <xdr:col>1</xdr:col>
      <xdr:colOff>64603</xdr:colOff>
      <xdr:row>24</xdr:row>
      <xdr:rowOff>3725</xdr:rowOff>
    </xdr:from>
    <xdr:ext cx="2630971" cy="530658"/>
    <xdr:sp macro="" textlink="">
      <xdr:nvSpPr>
        <xdr:cNvPr id="4" name="TextBox 3"/>
        <xdr:cNvSpPr txBox="1"/>
      </xdr:nvSpPr>
      <xdr:spPr>
        <a:xfrm>
          <a:off x="112228" y="4328075"/>
          <a:ext cx="2630971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400" b="1" i="1">
              <a:solidFill>
                <a:schemeClr val="bg2">
                  <a:lumMod val="25000"/>
                </a:schemeClr>
              </a:solidFill>
            </a:rPr>
            <a:t>Пример полного брендирования</a:t>
          </a:r>
          <a:r>
            <a:rPr lang="ru-RU" sz="1400" i="1">
              <a:solidFill>
                <a:schemeClr val="bg2">
                  <a:lumMod val="25000"/>
                </a:schemeClr>
              </a:solidFill>
            </a:rPr>
            <a:t>:</a:t>
          </a:r>
        </a:p>
      </xdr:txBody>
    </xdr:sp>
    <xdr:clientData/>
  </xdr:oneCellAnchor>
  <xdr:oneCellAnchor>
    <xdr:from>
      <xdr:col>5</xdr:col>
      <xdr:colOff>170622</xdr:colOff>
      <xdr:row>24</xdr:row>
      <xdr:rowOff>1653</xdr:rowOff>
    </xdr:from>
    <xdr:ext cx="2952750" cy="1376146"/>
    <xdr:sp macro="" textlink="">
      <xdr:nvSpPr>
        <xdr:cNvPr id="5" name="TextBox 4"/>
        <xdr:cNvSpPr txBox="1"/>
      </xdr:nvSpPr>
      <xdr:spPr>
        <a:xfrm>
          <a:off x="4237797" y="2659128"/>
          <a:ext cx="2952750" cy="1376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400" b="1" i="1">
              <a:solidFill>
                <a:schemeClr val="bg2">
                  <a:lumMod val="25000"/>
                </a:schemeClr>
              </a:solidFill>
            </a:rPr>
            <a:t>Пример промо брендирования:</a:t>
          </a:r>
          <a:r>
            <a:rPr lang="ru-RU" sz="1100" i="1">
              <a:solidFill>
                <a:schemeClr val="bg2">
                  <a:lumMod val="25000"/>
                </a:schemeClr>
              </a:solidFill>
            </a:rPr>
            <a:t> производится монтаж пленки</a:t>
          </a:r>
          <a:r>
            <a:rPr lang="ru-RU" sz="1100" i="1" baseline="0">
              <a:solidFill>
                <a:schemeClr val="bg2">
                  <a:lumMod val="25000"/>
                </a:schemeClr>
              </a:solidFill>
            </a:rPr>
            <a:t> на левый и правый борт, передняя и задняя части</a:t>
          </a:r>
        </a:p>
        <a:p>
          <a:r>
            <a:rPr lang="ru-RU" sz="1100" i="1" baseline="0">
              <a:solidFill>
                <a:schemeClr val="bg2">
                  <a:lumMod val="25000"/>
                </a:schemeClr>
              </a:solidFill>
            </a:rPr>
            <a:t>красятся в основной фон макета, </a:t>
          </a:r>
        </a:p>
        <a:p>
          <a:r>
            <a:rPr lang="ru-RU" sz="1200" b="1" i="1" baseline="0">
              <a:solidFill>
                <a:schemeClr val="bg2">
                  <a:lumMod val="25000"/>
                </a:schemeClr>
              </a:solidFill>
            </a:rPr>
            <a:t>остальное остается в штатной </a:t>
          </a:r>
        </a:p>
        <a:p>
          <a:r>
            <a:rPr lang="ru-RU" sz="1200" b="1" i="1" baseline="0">
              <a:solidFill>
                <a:schemeClr val="bg2">
                  <a:lumMod val="25000"/>
                </a:schemeClr>
              </a:solidFill>
            </a:rPr>
            <a:t>окраске (желтых тонов)</a:t>
          </a:r>
        </a:p>
        <a:p>
          <a:endParaRPr lang="ru-RU" sz="1100" i="1" baseline="0">
            <a:solidFill>
              <a:schemeClr val="bg2">
                <a:lumMod val="25000"/>
              </a:schemeClr>
            </a:solidFill>
          </a:endParaRPr>
        </a:p>
      </xdr:txBody>
    </xdr:sp>
    <xdr:clientData/>
  </xdr:oneCellAnchor>
  <xdr:oneCellAnchor>
    <xdr:from>
      <xdr:col>1</xdr:col>
      <xdr:colOff>83653</xdr:colOff>
      <xdr:row>50</xdr:row>
      <xdr:rowOff>156125</xdr:rowOff>
    </xdr:from>
    <xdr:ext cx="2973871" cy="828175"/>
    <xdr:sp macro="" textlink="">
      <xdr:nvSpPr>
        <xdr:cNvPr id="14" name="TextBox 13"/>
        <xdr:cNvSpPr txBox="1"/>
      </xdr:nvSpPr>
      <xdr:spPr>
        <a:xfrm>
          <a:off x="131278" y="11633750"/>
          <a:ext cx="2973871" cy="828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400" b="1" i="1">
              <a:solidFill>
                <a:schemeClr val="bg2">
                  <a:lumMod val="25000"/>
                </a:schemeClr>
              </a:solidFill>
            </a:rPr>
            <a:t>Пример полного брендирования</a:t>
          </a:r>
          <a:r>
            <a:rPr lang="ru-RU" sz="1400" i="1">
              <a:solidFill>
                <a:schemeClr val="bg2">
                  <a:lumMod val="25000"/>
                </a:schemeClr>
              </a:solidFill>
            </a:rPr>
            <a:t>:</a:t>
          </a:r>
        </a:p>
        <a:p>
          <a:r>
            <a:rPr lang="ru-RU" sz="1100" i="1">
              <a:solidFill>
                <a:schemeClr val="bg2">
                  <a:lumMod val="25000"/>
                </a:schemeClr>
              </a:solidFill>
            </a:rPr>
            <a:t>в брендировании используется вся площадь ТС, в соответствии с техническими</a:t>
          </a:r>
          <a:r>
            <a:rPr lang="ru-RU" sz="1100" i="1" baseline="0">
              <a:solidFill>
                <a:schemeClr val="bg2">
                  <a:lumMod val="25000"/>
                </a:schemeClr>
              </a:solidFill>
            </a:rPr>
            <a:t> </a:t>
          </a:r>
          <a:r>
            <a:rPr lang="ru-RU" sz="1100" i="1">
              <a:solidFill>
                <a:schemeClr val="bg2">
                  <a:lumMod val="25000"/>
                </a:schemeClr>
              </a:solidFill>
            </a:rPr>
            <a:t>ограничениями</a:t>
          </a:r>
        </a:p>
      </xdr:txBody>
    </xdr:sp>
    <xdr:clientData/>
  </xdr:oneCellAnchor>
  <xdr:oneCellAnchor>
    <xdr:from>
      <xdr:col>6</xdr:col>
      <xdr:colOff>19051</xdr:colOff>
      <xdr:row>50</xdr:row>
      <xdr:rowOff>142876</xdr:rowOff>
    </xdr:from>
    <xdr:ext cx="3343274" cy="1548373"/>
    <xdr:sp macro="" textlink="">
      <xdr:nvSpPr>
        <xdr:cNvPr id="15" name="TextBox 14"/>
        <xdr:cNvSpPr txBox="1"/>
      </xdr:nvSpPr>
      <xdr:spPr>
        <a:xfrm>
          <a:off x="4819651" y="11620501"/>
          <a:ext cx="3343274" cy="15483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400" b="1" i="1">
              <a:solidFill>
                <a:schemeClr val="bg2">
                  <a:lumMod val="25000"/>
                </a:schemeClr>
              </a:solidFill>
            </a:rPr>
            <a:t>Пример промо брендирования</a:t>
          </a:r>
          <a:r>
            <a:rPr lang="ru-RU" sz="1400" i="1">
              <a:solidFill>
                <a:schemeClr val="bg2">
                  <a:lumMod val="25000"/>
                </a:schemeClr>
              </a:solidFill>
            </a:rPr>
            <a:t>:</a:t>
          </a:r>
        </a:p>
        <a:p>
          <a:r>
            <a:rPr lang="ru-RU" sz="1100" i="1">
              <a:solidFill>
                <a:schemeClr val="bg2">
                  <a:lumMod val="25000"/>
                </a:schemeClr>
              </a:solidFill>
            </a:rPr>
            <a:t>производится монтаж пленки</a:t>
          </a:r>
          <a:r>
            <a:rPr lang="ru-RU" sz="1100" i="1" baseline="0">
              <a:solidFill>
                <a:schemeClr val="bg2">
                  <a:lumMod val="25000"/>
                </a:schemeClr>
              </a:solidFill>
            </a:rPr>
            <a:t> на левый и правый борт, передняя и задняя части</a:t>
          </a:r>
        </a:p>
        <a:p>
          <a:r>
            <a:rPr lang="ru-RU" sz="1100" i="1" baseline="0">
              <a:solidFill>
                <a:schemeClr val="bg2">
                  <a:lumMod val="25000"/>
                </a:schemeClr>
              </a:solidFill>
            </a:rPr>
            <a:t>красятся в основной фон макета, </a:t>
          </a:r>
        </a:p>
        <a:p>
          <a:r>
            <a:rPr lang="ru-RU" sz="1200" b="1" i="1" baseline="0">
              <a:solidFill>
                <a:schemeClr val="bg2">
                  <a:lumMod val="25000"/>
                </a:schemeClr>
              </a:solidFill>
            </a:rPr>
            <a:t>остальное остается в штатной </a:t>
          </a:r>
        </a:p>
        <a:p>
          <a:r>
            <a:rPr lang="ru-RU" sz="1200" b="1" i="1" baseline="0">
              <a:solidFill>
                <a:schemeClr val="bg2">
                  <a:lumMod val="25000"/>
                </a:schemeClr>
              </a:solidFill>
            </a:rPr>
            <a:t>окраске (желтых тонов)</a:t>
          </a:r>
        </a:p>
        <a:p>
          <a:endParaRPr lang="ru-RU" sz="1100" i="1" baseline="0">
            <a:solidFill>
              <a:schemeClr val="bg2">
                <a:lumMod val="25000"/>
              </a:schemeClr>
            </a:solidFill>
          </a:endParaRPr>
        </a:p>
        <a:p>
          <a:endParaRPr lang="ru-RU" sz="1100" i="1" baseline="0">
            <a:solidFill>
              <a:schemeClr val="bg2">
                <a:lumMod val="25000"/>
              </a:schemeClr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Normal="100" workbookViewId="0">
      <selection activeCell="K29" sqref="K29"/>
    </sheetView>
  </sheetViews>
  <sheetFormatPr defaultColWidth="9" defaultRowHeight="15.75"/>
  <cols>
    <col min="1" max="1" width="0.7109375" style="1" customWidth="1"/>
    <col min="2" max="2" width="23.7109375" style="1" customWidth="1"/>
    <col min="3" max="3" width="10.28515625" style="1" customWidth="1"/>
    <col min="4" max="4" width="15" style="1" customWidth="1"/>
    <col min="5" max="5" width="11.28515625" style="1" customWidth="1"/>
    <col min="6" max="6" width="11" style="1" customWidth="1"/>
    <col min="7" max="7" width="1.140625" style="1" customWidth="1"/>
    <col min="8" max="8" width="19" style="1" bestFit="1" customWidth="1"/>
    <col min="9" max="9" width="10.140625" style="1" customWidth="1"/>
    <col min="10" max="10" width="15.28515625" style="1" customWidth="1"/>
    <col min="11" max="11" width="10.7109375" style="1" customWidth="1"/>
    <col min="12" max="12" width="10.5703125" style="1" customWidth="1"/>
    <col min="13" max="13" width="1.140625" style="1" customWidth="1"/>
    <col min="14" max="16384" width="9" style="1"/>
  </cols>
  <sheetData>
    <row r="1" spans="1:12" ht="39.950000000000003" customHeight="1">
      <c r="B1" s="62" t="s">
        <v>27</v>
      </c>
      <c r="C1" s="62"/>
      <c r="D1" s="62"/>
      <c r="E1" s="62"/>
      <c r="F1" s="62"/>
      <c r="G1" s="62"/>
      <c r="H1" s="62"/>
      <c r="I1" s="62"/>
      <c r="J1" s="62"/>
      <c r="K1" s="63">
        <v>43831</v>
      </c>
      <c r="L1" s="63"/>
    </row>
    <row r="2" spans="1:12" ht="12.95" customHeight="1">
      <c r="B2" s="20"/>
      <c r="C2" s="20"/>
      <c r="D2" s="20"/>
      <c r="E2" s="20"/>
      <c r="F2" s="20"/>
      <c r="G2" s="3"/>
      <c r="H2" s="3"/>
      <c r="I2" s="3"/>
      <c r="J2" s="3"/>
      <c r="K2" s="3"/>
      <c r="L2" s="3"/>
    </row>
    <row r="3" spans="1:12" ht="18.75">
      <c r="B3" s="48" t="s">
        <v>15</v>
      </c>
      <c r="C3" s="48"/>
      <c r="D3" s="48"/>
      <c r="E3" s="48"/>
      <c r="F3" s="48"/>
      <c r="G3" s="3"/>
      <c r="H3" s="59" t="s">
        <v>16</v>
      </c>
      <c r="I3" s="60"/>
      <c r="J3" s="60"/>
      <c r="K3" s="60"/>
      <c r="L3" s="61"/>
    </row>
    <row r="4" spans="1:12" s="6" customFormat="1" ht="15.95" customHeight="1">
      <c r="B4" s="17" t="s">
        <v>0</v>
      </c>
      <c r="C4" s="29" t="s">
        <v>3</v>
      </c>
      <c r="D4" s="29" t="s">
        <v>25</v>
      </c>
      <c r="E4" s="29" t="s">
        <v>4</v>
      </c>
      <c r="F4" s="29" t="s">
        <v>5</v>
      </c>
      <c r="G4" s="5"/>
      <c r="H4" s="25" t="s">
        <v>0</v>
      </c>
      <c r="I4" s="29" t="s">
        <v>3</v>
      </c>
      <c r="J4" s="29" t="s">
        <v>25</v>
      </c>
      <c r="K4" s="29" t="s">
        <v>4</v>
      </c>
      <c r="L4" s="29" t="s">
        <v>5</v>
      </c>
    </row>
    <row r="5" spans="1:12" ht="12.95" customHeight="1">
      <c r="B5" s="43" t="s">
        <v>1</v>
      </c>
      <c r="C5" s="22">
        <v>77000</v>
      </c>
      <c r="D5" s="44">
        <v>36000</v>
      </c>
      <c r="E5" s="44">
        <v>36000</v>
      </c>
      <c r="F5" s="13">
        <f>C5+D5+E$5</f>
        <v>149000</v>
      </c>
      <c r="G5" s="4"/>
      <c r="H5" s="43" t="s">
        <v>1</v>
      </c>
      <c r="I5" s="9">
        <v>54000</v>
      </c>
      <c r="J5" s="44">
        <v>22000</v>
      </c>
      <c r="K5" s="44">
        <v>20000</v>
      </c>
      <c r="L5" s="13">
        <f>I5+J$5+K$5</f>
        <v>96000</v>
      </c>
    </row>
    <row r="6" spans="1:12" ht="12.95" customHeight="1">
      <c r="B6" s="43" t="s">
        <v>2</v>
      </c>
      <c r="C6" s="22">
        <v>67000</v>
      </c>
      <c r="D6" s="44"/>
      <c r="E6" s="44"/>
      <c r="F6" s="13">
        <f>C6+D5+E$5</f>
        <v>139000</v>
      </c>
      <c r="G6" s="4"/>
      <c r="H6" s="43" t="s">
        <v>2</v>
      </c>
      <c r="I6" s="9">
        <v>47000</v>
      </c>
      <c r="J6" s="44"/>
      <c r="K6" s="44"/>
      <c r="L6" s="13">
        <f>I6+J$5+K$5</f>
        <v>89000</v>
      </c>
    </row>
    <row r="7" spans="1:12" ht="3.95" customHeight="1">
      <c r="B7" s="12"/>
      <c r="C7" s="12"/>
      <c r="D7" s="12"/>
      <c r="E7" s="12"/>
      <c r="F7" s="23"/>
      <c r="G7" s="3"/>
      <c r="H7" s="3"/>
      <c r="I7" s="2"/>
      <c r="J7" s="2"/>
      <c r="K7" s="2"/>
      <c r="L7" s="14"/>
    </row>
    <row r="8" spans="1:12" s="6" customFormat="1" ht="15.95" customHeight="1">
      <c r="B8" s="17" t="s">
        <v>6</v>
      </c>
      <c r="C8" s="29" t="s">
        <v>3</v>
      </c>
      <c r="D8" s="29" t="str">
        <f>D4</f>
        <v>Материалы</v>
      </c>
      <c r="E8" s="29" t="s">
        <v>4</v>
      </c>
      <c r="F8" s="29" t="s">
        <v>5</v>
      </c>
      <c r="G8" s="5"/>
      <c r="H8" s="25" t="s">
        <v>6</v>
      </c>
      <c r="I8" s="29" t="s">
        <v>3</v>
      </c>
      <c r="J8" s="29" t="str">
        <f>J4</f>
        <v>Материалы</v>
      </c>
      <c r="K8" s="29" t="s">
        <v>4</v>
      </c>
      <c r="L8" s="29" t="s">
        <v>5</v>
      </c>
    </row>
    <row r="9" spans="1:12" ht="12.95" customHeight="1">
      <c r="B9" s="43" t="s">
        <v>1</v>
      </c>
      <c r="C9" s="22">
        <f>C5*0.9*2</f>
        <v>138600</v>
      </c>
      <c r="D9" s="44">
        <f>D5</f>
        <v>36000</v>
      </c>
      <c r="E9" s="44">
        <f>E5+2000*3</f>
        <v>42000</v>
      </c>
      <c r="F9" s="13">
        <f>C9+D9+E9</f>
        <v>216600</v>
      </c>
      <c r="G9" s="4"/>
      <c r="H9" s="43" t="s">
        <v>1</v>
      </c>
      <c r="I9" s="26">
        <f>I5*0.9*2</f>
        <v>97200</v>
      </c>
      <c r="J9" s="44">
        <f>J5</f>
        <v>22000</v>
      </c>
      <c r="K9" s="44">
        <f>K5+1500*3</f>
        <v>24500</v>
      </c>
      <c r="L9" s="13">
        <f>I9+J$9+K$9</f>
        <v>143700</v>
      </c>
    </row>
    <row r="10" spans="1:12" ht="12.95" customHeight="1">
      <c r="B10" s="43" t="s">
        <v>2</v>
      </c>
      <c r="C10" s="26">
        <f>C6*0.9*2</f>
        <v>120600</v>
      </c>
      <c r="D10" s="44"/>
      <c r="E10" s="44"/>
      <c r="F10" s="13">
        <f>C10+D9+E9</f>
        <v>198600</v>
      </c>
      <c r="G10" s="4"/>
      <c r="H10" s="43" t="s">
        <v>2</v>
      </c>
      <c r="I10" s="26">
        <f>I6*0.9*2</f>
        <v>84600</v>
      </c>
      <c r="J10" s="44"/>
      <c r="K10" s="44"/>
      <c r="L10" s="13">
        <f>I10+J$9+K$9</f>
        <v>131100</v>
      </c>
    </row>
    <row r="11" spans="1:12" ht="3.95" customHeight="1">
      <c r="B11" s="43"/>
      <c r="C11" s="12"/>
      <c r="D11" s="12"/>
      <c r="E11" s="12"/>
      <c r="F11" s="23"/>
      <c r="G11" s="3"/>
      <c r="H11" s="3"/>
      <c r="I11" s="2"/>
      <c r="J11" s="2"/>
      <c r="K11" s="2"/>
      <c r="L11" s="14"/>
    </row>
    <row r="12" spans="1:12" s="8" customFormat="1" ht="15.95" customHeight="1">
      <c r="B12" s="17" t="s">
        <v>7</v>
      </c>
      <c r="C12" s="29" t="s">
        <v>3</v>
      </c>
      <c r="D12" s="29" t="str">
        <f>D4</f>
        <v>Материалы</v>
      </c>
      <c r="E12" s="29" t="s">
        <v>4</v>
      </c>
      <c r="F12" s="29" t="s">
        <v>5</v>
      </c>
      <c r="G12" s="7"/>
      <c r="H12" s="25" t="s">
        <v>7</v>
      </c>
      <c r="I12" s="29" t="s">
        <v>3</v>
      </c>
      <c r="J12" s="29" t="str">
        <f>J4</f>
        <v>Материалы</v>
      </c>
      <c r="K12" s="29" t="s">
        <v>4</v>
      </c>
      <c r="L12" s="29" t="s">
        <v>5</v>
      </c>
    </row>
    <row r="13" spans="1:12" ht="12.95" customHeight="1">
      <c r="B13" s="43" t="s">
        <v>1</v>
      </c>
      <c r="C13" s="22">
        <f>C5*0.7*4</f>
        <v>215600</v>
      </c>
      <c r="D13" s="44">
        <f>D5</f>
        <v>36000</v>
      </c>
      <c r="E13" s="44">
        <f>E5+2000*9</f>
        <v>54000</v>
      </c>
      <c r="F13" s="13">
        <f>C13+D13+E13</f>
        <v>305600</v>
      </c>
      <c r="G13" s="4"/>
      <c r="H13" s="43" t="s">
        <v>1</v>
      </c>
      <c r="I13" s="26">
        <f>I5*0.7*4</f>
        <v>151200</v>
      </c>
      <c r="J13" s="44">
        <f>J5</f>
        <v>22000</v>
      </c>
      <c r="K13" s="44">
        <f>K5+1500*9</f>
        <v>33500</v>
      </c>
      <c r="L13" s="13">
        <f>I13+J$13+K$13</f>
        <v>206700</v>
      </c>
    </row>
    <row r="14" spans="1:12" ht="12.95" customHeight="1">
      <c r="B14" s="43" t="s">
        <v>2</v>
      </c>
      <c r="C14" s="26">
        <f>C6*0.7*4</f>
        <v>187600</v>
      </c>
      <c r="D14" s="44"/>
      <c r="E14" s="44"/>
      <c r="F14" s="13">
        <f>C14+D13+E13</f>
        <v>277600</v>
      </c>
      <c r="G14" s="4"/>
      <c r="H14" s="43" t="s">
        <v>2</v>
      </c>
      <c r="I14" s="26">
        <f>I6*0.7*4</f>
        <v>131600</v>
      </c>
      <c r="J14" s="44"/>
      <c r="K14" s="44"/>
      <c r="L14" s="13">
        <f>I14+J$13+K$13</f>
        <v>187100</v>
      </c>
    </row>
    <row r="15" spans="1:12" ht="15.95" customHeight="1">
      <c r="A15" s="28"/>
      <c r="B15" s="40"/>
      <c r="C15" s="31"/>
      <c r="D15" s="31"/>
      <c r="E15" s="31"/>
      <c r="F15" s="41"/>
      <c r="G15" s="35"/>
      <c r="H15" s="27"/>
      <c r="I15" s="34"/>
      <c r="J15" s="34"/>
      <c r="K15" s="34"/>
      <c r="L15" s="33"/>
    </row>
    <row r="16" spans="1:12" ht="15" customHeight="1">
      <c r="B16" s="48" t="s">
        <v>19</v>
      </c>
      <c r="C16" s="48"/>
      <c r="D16" s="48"/>
      <c r="E16" s="48"/>
      <c r="F16" s="48"/>
      <c r="G16" s="10"/>
      <c r="H16" s="48" t="s">
        <v>20</v>
      </c>
      <c r="I16" s="48"/>
      <c r="J16" s="48"/>
      <c r="K16" s="48"/>
      <c r="L16" s="48"/>
    </row>
    <row r="17" spans="1:12" ht="12.95" customHeight="1">
      <c r="B17" s="45" t="s">
        <v>22</v>
      </c>
      <c r="C17" s="45"/>
      <c r="D17" s="45"/>
      <c r="E17" s="45"/>
      <c r="F17" s="45"/>
      <c r="H17" s="45" t="s">
        <v>21</v>
      </c>
      <c r="I17" s="45"/>
      <c r="J17" s="45"/>
      <c r="K17" s="45"/>
      <c r="L17" s="45"/>
    </row>
    <row r="18" spans="1:12" ht="15.95" customHeight="1">
      <c r="A18" s="28"/>
      <c r="B18" s="40"/>
      <c r="C18" s="31"/>
      <c r="D18" s="31"/>
      <c r="E18" s="31"/>
      <c r="F18" s="41"/>
      <c r="G18" s="35"/>
      <c r="H18" s="27"/>
      <c r="I18" s="34"/>
      <c r="J18" s="34"/>
      <c r="K18" s="34"/>
      <c r="L18" s="33"/>
    </row>
    <row r="19" spans="1:12" ht="12.95" customHeight="1">
      <c r="B19" s="48" t="s">
        <v>18</v>
      </c>
      <c r="C19" s="48"/>
      <c r="D19" s="48"/>
      <c r="E19" s="48"/>
      <c r="F19" s="48"/>
      <c r="H19" s="49" t="s">
        <v>17</v>
      </c>
      <c r="I19" s="49"/>
      <c r="J19" s="49"/>
      <c r="K19" s="49"/>
      <c r="L19" s="49"/>
    </row>
    <row r="20" spans="1:12" ht="12.95" customHeight="1">
      <c r="B20" s="24" t="s">
        <v>13</v>
      </c>
      <c r="C20" s="51" t="s">
        <v>29</v>
      </c>
      <c r="D20" s="52"/>
      <c r="E20" s="52"/>
      <c r="F20" s="53"/>
      <c r="H20" s="50" t="s">
        <v>8</v>
      </c>
      <c r="I20" s="50"/>
      <c r="J20" s="50"/>
      <c r="K20" s="50"/>
      <c r="L20" s="11">
        <v>5000</v>
      </c>
    </row>
    <row r="21" spans="1:12" ht="12.95" customHeight="1">
      <c r="B21" s="24" t="s">
        <v>14</v>
      </c>
      <c r="C21" s="51" t="s">
        <v>30</v>
      </c>
      <c r="D21" s="52"/>
      <c r="E21" s="52"/>
      <c r="F21" s="53"/>
      <c r="H21" s="50" t="s">
        <v>9</v>
      </c>
      <c r="I21" s="50"/>
      <c r="J21" s="50"/>
      <c r="K21" s="50"/>
      <c r="L21" s="11">
        <v>11000</v>
      </c>
    </row>
    <row r="22" spans="1:12" ht="12.95" customHeight="1">
      <c r="B22" s="46" t="s">
        <v>26</v>
      </c>
      <c r="C22" s="46"/>
      <c r="D22" s="46"/>
      <c r="E22" s="46"/>
      <c r="F22" s="46"/>
      <c r="H22" s="50" t="s">
        <v>10</v>
      </c>
      <c r="I22" s="50"/>
      <c r="J22" s="50"/>
      <c r="K22" s="50"/>
      <c r="L22" s="11">
        <v>21000</v>
      </c>
    </row>
    <row r="23" spans="1:12" ht="12" customHeight="1">
      <c r="B23" s="57"/>
      <c r="C23" s="57"/>
      <c r="D23" s="57"/>
      <c r="E23" s="57"/>
      <c r="F23" s="57"/>
      <c r="G23" s="21"/>
      <c r="H23" s="54" t="s">
        <v>11</v>
      </c>
      <c r="I23" s="54"/>
      <c r="J23" s="54"/>
      <c r="K23" s="54"/>
      <c r="L23" s="16" t="s">
        <v>12</v>
      </c>
    </row>
    <row r="24" spans="1:12" ht="15.95" customHeight="1">
      <c r="A24" s="28"/>
      <c r="B24" s="42"/>
      <c r="C24" s="37"/>
      <c r="D24" s="37"/>
      <c r="E24" s="37"/>
      <c r="F24" s="38"/>
      <c r="G24" s="35"/>
      <c r="H24" s="40"/>
      <c r="I24" s="31"/>
      <c r="J24" s="31"/>
      <c r="K24" s="31"/>
      <c r="L24" s="41"/>
    </row>
    <row r="25" spans="1:12" ht="216" customHeight="1">
      <c r="A25" s="15"/>
      <c r="B25" s="15"/>
      <c r="C25" s="15"/>
      <c r="D25" s="15"/>
      <c r="E25" s="15"/>
      <c r="F25" s="15"/>
      <c r="G25" s="18"/>
      <c r="H25" s="18"/>
      <c r="I25" s="18"/>
      <c r="J25" s="18"/>
      <c r="K25" s="18"/>
      <c r="L25" s="15"/>
    </row>
    <row r="26" spans="1:12" ht="14.1" customHeight="1">
      <c r="F26" s="28"/>
      <c r="G26" s="28"/>
      <c r="H26" s="30"/>
      <c r="I26" s="58"/>
      <c r="J26" s="58"/>
      <c r="K26" s="58"/>
      <c r="L26" s="58"/>
    </row>
    <row r="27" spans="1:12" ht="8.25" customHeight="1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ht="39.950000000000003" customHeight="1">
      <c r="B28" s="64" t="s">
        <v>28</v>
      </c>
      <c r="C28" s="64"/>
      <c r="D28" s="64"/>
      <c r="E28" s="64"/>
      <c r="F28" s="64"/>
      <c r="G28" s="64"/>
      <c r="H28" s="64"/>
      <c r="I28" s="64"/>
      <c r="J28" s="64"/>
      <c r="K28" s="63">
        <f>K1</f>
        <v>43831</v>
      </c>
      <c r="L28" s="63"/>
    </row>
    <row r="29" spans="1:12" ht="12.95" customHeight="1">
      <c r="B29" s="20"/>
      <c r="C29" s="20"/>
      <c r="D29" s="20"/>
      <c r="E29" s="20"/>
      <c r="F29" s="20"/>
      <c r="G29" s="3"/>
      <c r="H29" s="3"/>
      <c r="I29" s="3"/>
      <c r="J29" s="3"/>
      <c r="K29" s="3"/>
      <c r="L29" s="3"/>
    </row>
    <row r="30" spans="1:12" ht="18.75">
      <c r="B30" s="48" t="s">
        <v>15</v>
      </c>
      <c r="C30" s="48"/>
      <c r="D30" s="48"/>
      <c r="E30" s="48"/>
      <c r="F30" s="48"/>
      <c r="G30" s="3"/>
      <c r="H30" s="59" t="s">
        <v>16</v>
      </c>
      <c r="I30" s="60"/>
      <c r="J30" s="60"/>
      <c r="K30" s="60"/>
      <c r="L30" s="61"/>
    </row>
    <row r="31" spans="1:12" ht="15.95" customHeight="1">
      <c r="B31" s="17" t="s">
        <v>0</v>
      </c>
      <c r="C31" s="29" t="s">
        <v>3</v>
      </c>
      <c r="D31" s="29" t="str">
        <f>D4</f>
        <v>Материалы</v>
      </c>
      <c r="E31" s="29" t="s">
        <v>4</v>
      </c>
      <c r="F31" s="29" t="s">
        <v>5</v>
      </c>
      <c r="G31" s="5"/>
      <c r="H31" s="25" t="s">
        <v>0</v>
      </c>
      <c r="I31" s="29" t="s">
        <v>3</v>
      </c>
      <c r="J31" s="29" t="str">
        <f>J4</f>
        <v>Материалы</v>
      </c>
      <c r="K31" s="29" t="s">
        <v>4</v>
      </c>
      <c r="L31" s="29" t="s">
        <v>5</v>
      </c>
    </row>
    <row r="32" spans="1:12" ht="12.95" customHeight="1">
      <c r="B32" s="43" t="s">
        <v>1</v>
      </c>
      <c r="C32" s="22">
        <v>105000</v>
      </c>
      <c r="D32" s="44">
        <v>72000</v>
      </c>
      <c r="E32" s="44">
        <v>62000</v>
      </c>
      <c r="F32" s="13">
        <f>C32+D32+E$32</f>
        <v>239000</v>
      </c>
      <c r="G32" s="4"/>
      <c r="H32" s="43" t="s">
        <v>1</v>
      </c>
      <c r="I32" s="9">
        <v>73500</v>
      </c>
      <c r="J32" s="44">
        <v>44000</v>
      </c>
      <c r="K32" s="44">
        <v>32600</v>
      </c>
      <c r="L32" s="13">
        <f>I32+J32+K32</f>
        <v>150100</v>
      </c>
    </row>
    <row r="33" spans="1:12" ht="12.95" customHeight="1">
      <c r="B33" s="43" t="s">
        <v>2</v>
      </c>
      <c r="C33" s="22">
        <v>90000</v>
      </c>
      <c r="D33" s="44"/>
      <c r="E33" s="44"/>
      <c r="F33" s="13">
        <f>C33+D32+E$32</f>
        <v>224000</v>
      </c>
      <c r="G33" s="4"/>
      <c r="H33" s="43" t="s">
        <v>2</v>
      </c>
      <c r="I33" s="9">
        <v>63000</v>
      </c>
      <c r="J33" s="44"/>
      <c r="K33" s="44"/>
      <c r="L33" s="13">
        <f>I33+J32+K32</f>
        <v>139600</v>
      </c>
    </row>
    <row r="34" spans="1:12" ht="3.95" customHeight="1">
      <c r="B34" s="12"/>
      <c r="C34" s="12"/>
      <c r="D34" s="12"/>
      <c r="E34" s="12"/>
      <c r="F34" s="23"/>
      <c r="G34" s="3"/>
      <c r="H34" s="3"/>
      <c r="I34" s="2"/>
      <c r="J34" s="2"/>
      <c r="K34" s="2"/>
      <c r="L34" s="14"/>
    </row>
    <row r="35" spans="1:12" ht="15.95" customHeight="1">
      <c r="B35" s="17" t="s">
        <v>6</v>
      </c>
      <c r="C35" s="29" t="s">
        <v>3</v>
      </c>
      <c r="D35" s="29" t="str">
        <f>D4</f>
        <v>Материалы</v>
      </c>
      <c r="E35" s="29" t="s">
        <v>4</v>
      </c>
      <c r="F35" s="29" t="s">
        <v>5</v>
      </c>
      <c r="G35" s="5"/>
      <c r="H35" s="25" t="s">
        <v>6</v>
      </c>
      <c r="I35" s="29" t="s">
        <v>3</v>
      </c>
      <c r="J35" s="29" t="str">
        <f>J4</f>
        <v>Материалы</v>
      </c>
      <c r="K35" s="29" t="s">
        <v>4</v>
      </c>
      <c r="L35" s="29" t="s">
        <v>5</v>
      </c>
    </row>
    <row r="36" spans="1:12" ht="12.95" customHeight="1">
      <c r="B36" s="43" t="s">
        <v>1</v>
      </c>
      <c r="C36" s="22">
        <f>C32*0.9*2</f>
        <v>189000</v>
      </c>
      <c r="D36" s="44">
        <f>D32</f>
        <v>72000</v>
      </c>
      <c r="E36" s="44">
        <f>E32+3000*3</f>
        <v>71000</v>
      </c>
      <c r="F36" s="13">
        <f>C36+D36+E36</f>
        <v>332000</v>
      </c>
      <c r="G36" s="4"/>
      <c r="H36" s="43" t="s">
        <v>1</v>
      </c>
      <c r="I36" s="9">
        <f>I32*0.9*2</f>
        <v>132300</v>
      </c>
      <c r="J36" s="44">
        <f>J32</f>
        <v>44000</v>
      </c>
      <c r="K36" s="44">
        <f>K32+2200*3</f>
        <v>39200</v>
      </c>
      <c r="L36" s="13">
        <f>I36+J36+K36</f>
        <v>215500</v>
      </c>
    </row>
    <row r="37" spans="1:12" ht="12.95" customHeight="1">
      <c r="B37" s="43" t="s">
        <v>2</v>
      </c>
      <c r="C37" s="26">
        <f>C33*0.9*2</f>
        <v>162000</v>
      </c>
      <c r="D37" s="44"/>
      <c r="E37" s="44"/>
      <c r="F37" s="13">
        <f>C37+D36+E36</f>
        <v>305000</v>
      </c>
      <c r="G37" s="4"/>
      <c r="H37" s="43" t="s">
        <v>2</v>
      </c>
      <c r="I37" s="26">
        <f>I33*0.9*2</f>
        <v>113400</v>
      </c>
      <c r="J37" s="44"/>
      <c r="K37" s="44"/>
      <c r="L37" s="13">
        <f>I37+J36+K36</f>
        <v>196600</v>
      </c>
    </row>
    <row r="38" spans="1:12" ht="3.95" customHeight="1">
      <c r="B38" s="12"/>
      <c r="C38" s="12"/>
      <c r="D38" s="12"/>
      <c r="E38" s="12"/>
      <c r="F38" s="23"/>
      <c r="G38" s="3"/>
      <c r="H38" s="3"/>
      <c r="I38" s="2"/>
      <c r="J38" s="2"/>
      <c r="K38" s="2"/>
      <c r="L38" s="14"/>
    </row>
    <row r="39" spans="1:12" ht="15.95" customHeight="1">
      <c r="B39" s="17" t="s">
        <v>7</v>
      </c>
      <c r="C39" s="29" t="s">
        <v>3</v>
      </c>
      <c r="D39" s="29" t="str">
        <f>D4</f>
        <v>Материалы</v>
      </c>
      <c r="E39" s="29" t="s">
        <v>4</v>
      </c>
      <c r="F39" s="29" t="s">
        <v>5</v>
      </c>
      <c r="G39" s="7"/>
      <c r="H39" s="25" t="s">
        <v>7</v>
      </c>
      <c r="I39" s="29" t="s">
        <v>3</v>
      </c>
      <c r="J39" s="29" t="str">
        <f>J4</f>
        <v>Материалы</v>
      </c>
      <c r="K39" s="29" t="s">
        <v>4</v>
      </c>
      <c r="L39" s="29" t="s">
        <v>5</v>
      </c>
    </row>
    <row r="40" spans="1:12" ht="12.95" customHeight="1">
      <c r="B40" s="43" t="s">
        <v>1</v>
      </c>
      <c r="C40" s="22">
        <f>C32*0.7*4</f>
        <v>294000</v>
      </c>
      <c r="D40" s="44">
        <f>D32</f>
        <v>72000</v>
      </c>
      <c r="E40" s="55">
        <f>E32+3000*9</f>
        <v>89000</v>
      </c>
      <c r="F40" s="13">
        <f>C40+D40+E40</f>
        <v>455000</v>
      </c>
      <c r="G40" s="4"/>
      <c r="H40" s="43" t="s">
        <v>1</v>
      </c>
      <c r="I40" s="9">
        <f>I32*0.7*4</f>
        <v>205800</v>
      </c>
      <c r="J40" s="44">
        <f>J32</f>
        <v>44000</v>
      </c>
      <c r="K40" s="44">
        <f>K32+2200*9</f>
        <v>52400</v>
      </c>
      <c r="L40" s="13">
        <f>I40+J40+K40</f>
        <v>302200</v>
      </c>
    </row>
    <row r="41" spans="1:12" ht="12.95" customHeight="1">
      <c r="B41" s="43" t="s">
        <v>2</v>
      </c>
      <c r="C41" s="26">
        <f>C33*0.7*4</f>
        <v>251999.99999999997</v>
      </c>
      <c r="D41" s="44"/>
      <c r="E41" s="56"/>
      <c r="F41" s="13">
        <f>C41+D40+E40</f>
        <v>413000</v>
      </c>
      <c r="G41" s="4"/>
      <c r="H41" s="43" t="s">
        <v>2</v>
      </c>
      <c r="I41" s="26">
        <f>I33*0.7*4</f>
        <v>176400</v>
      </c>
      <c r="J41" s="44"/>
      <c r="K41" s="44"/>
      <c r="L41" s="13">
        <f>I41+J40+K40</f>
        <v>272800</v>
      </c>
    </row>
    <row r="42" spans="1:12" ht="15.95" customHeight="1">
      <c r="A42" s="28"/>
      <c r="B42" s="40"/>
      <c r="C42" s="31"/>
      <c r="D42" s="31"/>
      <c r="E42" s="31"/>
      <c r="F42" s="41"/>
      <c r="G42" s="35"/>
      <c r="H42" s="27"/>
      <c r="I42" s="34"/>
      <c r="J42" s="34"/>
      <c r="K42" s="34"/>
      <c r="L42" s="33"/>
    </row>
    <row r="43" spans="1:12" ht="15" customHeight="1">
      <c r="B43" s="48" t="s">
        <v>19</v>
      </c>
      <c r="C43" s="48"/>
      <c r="D43" s="48"/>
      <c r="E43" s="48"/>
      <c r="F43" s="48"/>
      <c r="G43" s="10"/>
      <c r="H43" s="48" t="s">
        <v>20</v>
      </c>
      <c r="I43" s="48"/>
      <c r="J43" s="48"/>
      <c r="K43" s="48"/>
      <c r="L43" s="48"/>
    </row>
    <row r="44" spans="1:12" ht="12.95" customHeight="1">
      <c r="B44" s="45" t="s">
        <v>23</v>
      </c>
      <c r="C44" s="45"/>
      <c r="D44" s="45"/>
      <c r="E44" s="45"/>
      <c r="F44" s="45"/>
      <c r="H44" s="45" t="s">
        <v>24</v>
      </c>
      <c r="I44" s="45"/>
      <c r="J44" s="45"/>
      <c r="K44" s="45"/>
      <c r="L44" s="45"/>
    </row>
    <row r="45" spans="1:12" ht="15.95" customHeight="1">
      <c r="A45" s="28"/>
      <c r="B45" s="40"/>
      <c r="C45" s="31"/>
      <c r="D45" s="31"/>
      <c r="E45" s="31"/>
      <c r="F45" s="41"/>
      <c r="G45" s="35"/>
      <c r="H45" s="27"/>
      <c r="I45" s="34"/>
      <c r="J45" s="34"/>
      <c r="K45" s="34"/>
      <c r="L45" s="33"/>
    </row>
    <row r="46" spans="1:12" ht="12.95" customHeight="1">
      <c r="B46" s="48" t="s">
        <v>18</v>
      </c>
      <c r="C46" s="48"/>
      <c r="D46" s="48"/>
      <c r="E46" s="48"/>
      <c r="F46" s="48"/>
      <c r="H46" s="49" t="s">
        <v>17</v>
      </c>
      <c r="I46" s="49"/>
      <c r="J46" s="49"/>
      <c r="K46" s="49"/>
      <c r="L46" s="49"/>
    </row>
    <row r="47" spans="1:12" ht="12.95" customHeight="1">
      <c r="B47" s="24" t="s">
        <v>13</v>
      </c>
      <c r="C47" s="51" t="s">
        <v>29</v>
      </c>
      <c r="D47" s="52"/>
      <c r="E47" s="52"/>
      <c r="F47" s="53"/>
      <c r="H47" s="50" t="s">
        <v>8</v>
      </c>
      <c r="I47" s="50"/>
      <c r="J47" s="50"/>
      <c r="K47" s="50"/>
      <c r="L47" s="11">
        <v>5000</v>
      </c>
    </row>
    <row r="48" spans="1:12" ht="12.95" customHeight="1">
      <c r="B48" s="24" t="s">
        <v>14</v>
      </c>
      <c r="C48" s="51" t="s">
        <v>30</v>
      </c>
      <c r="D48" s="52"/>
      <c r="E48" s="52"/>
      <c r="F48" s="53"/>
      <c r="H48" s="50" t="s">
        <v>9</v>
      </c>
      <c r="I48" s="50"/>
      <c r="J48" s="50"/>
      <c r="K48" s="50"/>
      <c r="L48" s="11">
        <v>11000</v>
      </c>
    </row>
    <row r="49" spans="1:12" ht="12.95" customHeight="1">
      <c r="B49" s="46" t="s">
        <v>26</v>
      </c>
      <c r="C49" s="46"/>
      <c r="D49" s="46"/>
      <c r="E49" s="46"/>
      <c r="F49" s="46"/>
      <c r="H49" s="50" t="s">
        <v>10</v>
      </c>
      <c r="I49" s="50"/>
      <c r="J49" s="50"/>
      <c r="K49" s="50"/>
      <c r="L49" s="11">
        <v>21000</v>
      </c>
    </row>
    <row r="50" spans="1:12" ht="12.95" customHeight="1">
      <c r="B50" s="47"/>
      <c r="C50" s="47"/>
      <c r="D50" s="47"/>
      <c r="E50" s="47"/>
      <c r="F50" s="47"/>
      <c r="G50" s="21"/>
      <c r="H50" s="54" t="s">
        <v>11</v>
      </c>
      <c r="I50" s="54"/>
      <c r="J50" s="54"/>
      <c r="K50" s="54"/>
      <c r="L50" s="16" t="s">
        <v>12</v>
      </c>
    </row>
    <row r="51" spans="1:12" ht="24" customHeight="1">
      <c r="A51" s="28"/>
      <c r="B51" s="30"/>
      <c r="C51" s="32"/>
      <c r="D51" s="32"/>
      <c r="E51" s="32"/>
      <c r="F51" s="39"/>
      <c r="G51" s="35"/>
      <c r="H51" s="40"/>
      <c r="I51" s="31"/>
      <c r="J51" s="31"/>
      <c r="K51" s="31"/>
      <c r="L51" s="41"/>
    </row>
    <row r="52" spans="1:12" ht="168.75" customHeight="1">
      <c r="B52" s="15"/>
      <c r="C52" s="15"/>
      <c r="D52" s="15"/>
      <c r="E52" s="18"/>
      <c r="F52" s="18"/>
      <c r="G52" s="18"/>
      <c r="H52" s="18"/>
      <c r="I52" s="18"/>
      <c r="J52" s="18"/>
      <c r="K52" s="18"/>
      <c r="L52" s="15"/>
    </row>
    <row r="53" spans="1:12" ht="3.95" customHeight="1">
      <c r="B53" s="19"/>
      <c r="C53" s="36"/>
      <c r="D53" s="36"/>
      <c r="E53" s="36"/>
      <c r="F53" s="36"/>
      <c r="G53" s="19"/>
      <c r="H53" s="19"/>
      <c r="I53" s="19"/>
      <c r="J53" s="19"/>
      <c r="K53" s="19"/>
      <c r="L53" s="19"/>
    </row>
    <row r="54" spans="1:12">
      <c r="C54" s="28"/>
      <c r="D54" s="28"/>
      <c r="E54" s="28"/>
      <c r="F54" s="28"/>
    </row>
  </sheetData>
  <mergeCells count="59">
    <mergeCell ref="B1:J1"/>
    <mergeCell ref="K1:L1"/>
    <mergeCell ref="B28:J28"/>
    <mergeCell ref="K28:L28"/>
    <mergeCell ref="H19:L19"/>
    <mergeCell ref="C20:F20"/>
    <mergeCell ref="H20:K20"/>
    <mergeCell ref="H21:K21"/>
    <mergeCell ref="H3:L3"/>
    <mergeCell ref="J13:J14"/>
    <mergeCell ref="K13:K14"/>
    <mergeCell ref="H16:L16"/>
    <mergeCell ref="B3:F3"/>
    <mergeCell ref="B16:F16"/>
    <mergeCell ref="B19:F19"/>
    <mergeCell ref="B17:F17"/>
    <mergeCell ref="J40:J41"/>
    <mergeCell ref="D32:D33"/>
    <mergeCell ref="C21:F21"/>
    <mergeCell ref="B22:F23"/>
    <mergeCell ref="E32:E33"/>
    <mergeCell ref="J32:J33"/>
    <mergeCell ref="H22:K22"/>
    <mergeCell ref="H23:K23"/>
    <mergeCell ref="K36:K37"/>
    <mergeCell ref="B30:F30"/>
    <mergeCell ref="D36:D37"/>
    <mergeCell ref="E36:E37"/>
    <mergeCell ref="J36:J37"/>
    <mergeCell ref="K32:K33"/>
    <mergeCell ref="I26:L26"/>
    <mergeCell ref="H30:L30"/>
    <mergeCell ref="B49:F50"/>
    <mergeCell ref="B43:F43"/>
    <mergeCell ref="H43:L43"/>
    <mergeCell ref="B44:F44"/>
    <mergeCell ref="K40:K41"/>
    <mergeCell ref="B46:F46"/>
    <mergeCell ref="H46:L46"/>
    <mergeCell ref="H47:K47"/>
    <mergeCell ref="C47:F47"/>
    <mergeCell ref="C48:F48"/>
    <mergeCell ref="H48:K48"/>
    <mergeCell ref="H49:K49"/>
    <mergeCell ref="H50:K50"/>
    <mergeCell ref="H44:L44"/>
    <mergeCell ref="D40:D41"/>
    <mergeCell ref="E40:E41"/>
    <mergeCell ref="D5:D6"/>
    <mergeCell ref="E5:E6"/>
    <mergeCell ref="D9:D10"/>
    <mergeCell ref="E9:E10"/>
    <mergeCell ref="D13:D14"/>
    <mergeCell ref="E13:E14"/>
    <mergeCell ref="J5:J6"/>
    <mergeCell ref="K5:K6"/>
    <mergeCell ref="K9:K10"/>
    <mergeCell ref="H17:L17"/>
    <mergeCell ref="J9:J10"/>
  </mergeCells>
  <pageMargins left="0.23622047244094491" right="0.23622047244094491" top="0.19685039370078741" bottom="0.15748031496062992" header="0.31496062992125984" footer="0.31496062992125984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"/>
  <sheetViews>
    <sheetView workbookViewId="0">
      <selection activeCell="P2" sqref="P2"/>
    </sheetView>
  </sheetViews>
  <sheetFormatPr defaultRowHeight="15"/>
  <sheetData>
    <row r="1" spans="1:17">
      <c r="A1">
        <v>3.2</v>
      </c>
      <c r="B1">
        <v>0.8</v>
      </c>
      <c r="D1">
        <v>0.5</v>
      </c>
      <c r="E1">
        <v>0.6</v>
      </c>
      <c r="G1">
        <v>3.6</v>
      </c>
      <c r="H1">
        <v>0.8</v>
      </c>
      <c r="J1">
        <v>0.7</v>
      </c>
      <c r="K1">
        <v>0.8</v>
      </c>
      <c r="M1">
        <v>11.6</v>
      </c>
      <c r="N1">
        <v>0.8</v>
      </c>
    </row>
    <row r="2" spans="1:17">
      <c r="B2">
        <f>B1*A1</f>
        <v>2.5600000000000005</v>
      </c>
      <c r="E2">
        <f>E1*D1</f>
        <v>0.3</v>
      </c>
      <c r="H2">
        <f>H1*G1</f>
        <v>2.8800000000000003</v>
      </c>
      <c r="K2">
        <f>K1*J1</f>
        <v>0.55999999999999994</v>
      </c>
      <c r="N2">
        <f>N1*M1</f>
        <v>9.2799999999999994</v>
      </c>
      <c r="P2">
        <f>N2+K2+H2+E2+B2</f>
        <v>15.580000000000002</v>
      </c>
      <c r="Q2">
        <f>P2*350</f>
        <v>5453.0000000000009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Трамваи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2019-11-05T11:03:01Z</cp:lastPrinted>
  <dcterms:created xsi:type="dcterms:W3CDTF">2016-11-08T05:45:00Z</dcterms:created>
  <dcterms:modified xsi:type="dcterms:W3CDTF">2020-07-14T08:31:13Z</dcterms:modified>
</cp:coreProperties>
</file>