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30" firstSheet="1" activeTab="1"/>
  </bookViews>
  <sheets>
    <sheet name="Лист1" sheetId="10" state="hidden" r:id="rId1"/>
    <sheet name="Автобусы" sheetId="1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2"/>
  <c r="K21"/>
  <c r="K49" l="1"/>
  <c r="K48"/>
  <c r="J49" l="1"/>
  <c r="I49"/>
  <c r="J48"/>
  <c r="I48"/>
  <c r="L48" s="1"/>
  <c r="L47"/>
  <c r="E39"/>
  <c r="D39"/>
  <c r="C39"/>
  <c r="E38"/>
  <c r="D38"/>
  <c r="C38"/>
  <c r="K37"/>
  <c r="K39" s="1"/>
  <c r="J37"/>
  <c r="J39" s="1"/>
  <c r="I37"/>
  <c r="I39" s="1"/>
  <c r="F37"/>
  <c r="J22"/>
  <c r="I22"/>
  <c r="J21"/>
  <c r="I21"/>
  <c r="L20"/>
  <c r="F13"/>
  <c r="E7"/>
  <c r="D7"/>
  <c r="C7"/>
  <c r="E6"/>
  <c r="D6"/>
  <c r="C6"/>
  <c r="K5"/>
  <c r="J5"/>
  <c r="J7" s="1"/>
  <c r="I5"/>
  <c r="I7" s="1"/>
  <c r="F5"/>
  <c r="F39" l="1"/>
  <c r="L22"/>
  <c r="F6"/>
  <c r="F38"/>
  <c r="L49"/>
  <c r="L37"/>
  <c r="L5"/>
  <c r="L21"/>
  <c r="F7"/>
  <c r="L39"/>
  <c r="K6"/>
  <c r="K7"/>
  <c r="L7" s="1"/>
  <c r="I38"/>
  <c r="I6"/>
  <c r="J38"/>
  <c r="J6"/>
  <c r="K38"/>
  <c r="L38" l="1"/>
  <c r="L6"/>
  <c r="B2" i="10" l="1"/>
  <c r="E2"/>
  <c r="H2"/>
  <c r="K2"/>
  <c r="P2" s="1"/>
  <c r="Q2" s="1"/>
  <c r="N2"/>
</calcChain>
</file>

<file path=xl/sharedStrings.xml><?xml version="1.0" encoding="utf-8"?>
<sst xmlns="http://schemas.openxmlformats.org/spreadsheetml/2006/main" count="86" uniqueCount="30">
  <si>
    <t>3 мес</t>
  </si>
  <si>
    <t>Аренда</t>
  </si>
  <si>
    <t>Монтаж</t>
  </si>
  <si>
    <t>Итого</t>
  </si>
  <si>
    <t>6 мес</t>
  </si>
  <si>
    <t>12 мес</t>
  </si>
  <si>
    <t>Адаптация макета (из имеющегося файла заказчика)</t>
  </si>
  <si>
    <t>Верстка макета из файлов, предоставленных Заказчиком</t>
  </si>
  <si>
    <t>Полный цикл разработки оригинал-макета</t>
  </si>
  <si>
    <t>Доработка/изменение уже согласованного макета</t>
  </si>
  <si>
    <t xml:space="preserve">от 2 000 ₽ </t>
  </si>
  <si>
    <t>Полное брендирование</t>
  </si>
  <si>
    <t>Промо брендирование (борта)</t>
  </si>
  <si>
    <t>Стоимость услуг дизайнера, руб.</t>
  </si>
  <si>
    <t>цена за аренду + 1500 р./мес (техсопровождение*)</t>
  </si>
  <si>
    <t>цена за аренду + 1000 р./мес (техсопровождение*)</t>
  </si>
  <si>
    <t>Материалы</t>
  </si>
  <si>
    <t>Пролонгация размещения</t>
  </si>
  <si>
    <t>*Техсопровождение - полная ответственность Исполнителя перед Заказчиком по поддержанию РИМ в надлежащем состоянии, независимо от внешних факторов, в т.ч. повреждения при ДТП и противоправных действиях третьих лиц</t>
  </si>
  <si>
    <t>3 мес**</t>
  </si>
  <si>
    <r>
      <t xml:space="preserve">**Размещение производится на количество месяцев полного брендирования. Возможно использование </t>
    </r>
    <r>
      <rPr>
        <b/>
        <sz val="10"/>
        <color theme="1"/>
        <rFont val="Arial"/>
        <family val="2"/>
        <charset val="204"/>
      </rPr>
      <t>ТОЛЬКО</t>
    </r>
    <r>
      <rPr>
        <sz val="10"/>
        <color theme="1"/>
        <rFont val="Arial"/>
        <family val="2"/>
        <charset val="204"/>
      </rPr>
      <t xml:space="preserve"> при полном брендировании.</t>
    </r>
  </si>
  <si>
    <t>Задний борт ( от трёх ТС)</t>
  </si>
  <si>
    <t>Срок</t>
  </si>
  <si>
    <t>цена за аренду + 300 р./мес (техсопровождение*)</t>
  </si>
  <si>
    <t>Маршруты автобусов, доступных к брендированию</t>
  </si>
  <si>
    <t>Период</t>
  </si>
  <si>
    <t>Опция "3 окна" (медиастикеры по одному борту)</t>
  </si>
  <si>
    <t xml:space="preserve">1, 5, 10, 13, 24, 25, 27, 28, 29, 32, 43, 45, 50, 54, 56, 57, 57а, 60, 76, 85, 95
</t>
  </si>
  <si>
    <t>ПРАЙС-ЛИСТ НА РАЗМЕЩЕНИЕ РЕКЛАМЫ НА АВТОБУСАХ "НЕФАЗ" В Г.ЕКАТЕРИНБУРГ C</t>
  </si>
  <si>
    <t>ПРАЙС-ЛИСТ НА РАЗМЕЩЕНИЕ РЕКЛАМЫ НА АВТОБУСАХ "ИКАРУС" В Г.ЕКАТЕРИНБУРГ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</si>
</sst>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_-* #,##0\ &quot;₽&quot;_-;\-* #,##0\ &quot;₽&quot;_-;_-* &quot;-&quot;??\ &quot;₽&quot;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03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4" fillId="2" borderId="0" xfId="0" applyFont="1" applyFill="1"/>
    <xf numFmtId="0" fontId="8" fillId="2" borderId="0" xfId="0" applyFont="1" applyFill="1"/>
    <xf numFmtId="0" fontId="8" fillId="0" borderId="0" xfId="0" applyFont="1"/>
    <xf numFmtId="164" fontId="5" fillId="0" borderId="1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164" fontId="6" fillId="0" borderId="1" xfId="1" applyNumberFormat="1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Fill="1" applyBorder="1"/>
    <xf numFmtId="0" fontId="5" fillId="0" borderId="1" xfId="0" applyFont="1" applyBorder="1" applyAlignment="1">
      <alignment horizontal="right" vertical="center"/>
    </xf>
    <xf numFmtId="0" fontId="2" fillId="2" borderId="0" xfId="0" applyFont="1" applyFill="1" applyBorder="1"/>
    <xf numFmtId="0" fontId="2" fillId="2" borderId="0" xfId="0" applyFont="1" applyFill="1" applyAlignment="1">
      <alignment horizontal="center" wrapText="1"/>
    </xf>
    <xf numFmtId="164" fontId="5" fillId="0" borderId="1" xfId="1" applyNumberFormat="1" applyFont="1" applyBorder="1" applyAlignment="1">
      <alignment horizontal="center" vertical="center"/>
    </xf>
    <xf numFmtId="0" fontId="2" fillId="0" borderId="0" xfId="0" applyFont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164" fontId="5" fillId="0" borderId="9" xfId="1" applyNumberFormat="1" applyFont="1" applyBorder="1" applyAlignment="1">
      <alignment vertical="center"/>
    </xf>
    <xf numFmtId="164" fontId="6" fillId="0" borderId="9" xfId="1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10" fillId="0" borderId="0" xfId="0" applyFont="1" applyFill="1"/>
    <xf numFmtId="0" fontId="2" fillId="2" borderId="0" xfId="0" applyFont="1" applyFill="1" applyAlignment="1">
      <alignment wrapText="1"/>
    </xf>
    <xf numFmtId="0" fontId="9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11" fillId="0" borderId="6" xfId="0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vertical="center"/>
    </xf>
    <xf numFmtId="164" fontId="6" fillId="0" borderId="6" xfId="1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vertical="center"/>
    </xf>
    <xf numFmtId="164" fontId="6" fillId="0" borderId="4" xfId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wrapText="1"/>
    </xf>
    <xf numFmtId="14" fontId="9" fillId="2" borderId="0" xfId="0" applyNumberFormat="1" applyFont="1" applyFill="1" applyAlignment="1">
      <alignment horizontal="left" wrapText="1"/>
    </xf>
    <xf numFmtId="14" fontId="9" fillId="2" borderId="0" xfId="0" applyNumberFormat="1" applyFont="1" applyFill="1" applyAlignment="1">
      <alignment horizontal="left" wrapText="1"/>
    </xf>
    <xf numFmtId="164" fontId="5" fillId="0" borderId="1" xfId="1" applyNumberFormat="1" applyFont="1" applyBorder="1" applyAlignment="1">
      <alignment horizontal="center" vertical="center"/>
    </xf>
    <xf numFmtId="0" fontId="9" fillId="2" borderId="0" xfId="0" applyFont="1" applyFill="1" applyAlignment="1">
      <alignment horizontal="right" wrapText="1" indent="1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4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00A03C"/>
      <color rgb="FF00965A"/>
      <color rgb="FF006CC1"/>
      <color rgb="FFFF6161"/>
      <color rgb="FFCB1014"/>
      <color rgb="FFEEE909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43</xdr:row>
      <xdr:rowOff>133350</xdr:rowOff>
    </xdr:from>
    <xdr:to>
      <xdr:col>5</xdr:col>
      <xdr:colOff>752475</xdr:colOff>
      <xdr:row>43</xdr:row>
      <xdr:rowOff>2374590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686925"/>
          <a:ext cx="4257675" cy="2241240"/>
        </a:xfrm>
        <a:prstGeom prst="rect">
          <a:avLst/>
        </a:prstGeom>
      </xdr:spPr>
    </xdr:pic>
    <xdr:clientData/>
  </xdr:twoCellAnchor>
  <xdr:twoCellAnchor editAs="oneCell">
    <xdr:from>
      <xdr:col>7</xdr:col>
      <xdr:colOff>630241</xdr:colOff>
      <xdr:row>43</xdr:row>
      <xdr:rowOff>38100</xdr:rowOff>
    </xdr:from>
    <xdr:to>
      <xdr:col>11</xdr:col>
      <xdr:colOff>838200</xdr:colOff>
      <xdr:row>43</xdr:row>
      <xdr:rowOff>2143125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2741" y="9639300"/>
          <a:ext cx="3998909" cy="2105025"/>
        </a:xfrm>
        <a:prstGeom prst="rect">
          <a:avLst/>
        </a:prstGeom>
      </xdr:spPr>
    </xdr:pic>
    <xdr:clientData/>
  </xdr:twoCellAnchor>
  <xdr:twoCellAnchor editAs="oneCell">
    <xdr:from>
      <xdr:col>5</xdr:col>
      <xdr:colOff>838200</xdr:colOff>
      <xdr:row>15</xdr:row>
      <xdr:rowOff>200025</xdr:rowOff>
    </xdr:from>
    <xdr:to>
      <xdr:col>11</xdr:col>
      <xdr:colOff>736650</xdr:colOff>
      <xdr:row>15</xdr:row>
      <xdr:rowOff>2114550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2505075"/>
          <a:ext cx="4613325" cy="19145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</xdr:colOff>
      <xdr:row>15</xdr:row>
      <xdr:rowOff>266701</xdr:rowOff>
    </xdr:from>
    <xdr:to>
      <xdr:col>5</xdr:col>
      <xdr:colOff>841424</xdr:colOff>
      <xdr:row>15</xdr:row>
      <xdr:rowOff>2125133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2571751"/>
          <a:ext cx="4613325" cy="1858432"/>
        </a:xfrm>
        <a:prstGeom prst="rect">
          <a:avLst/>
        </a:prstGeom>
      </xdr:spPr>
    </xdr:pic>
    <xdr:clientData/>
  </xdr:twoCellAnchor>
  <xdr:twoCellAnchor editAs="oneCell">
    <xdr:from>
      <xdr:col>1</xdr:col>
      <xdr:colOff>619125</xdr:colOff>
      <xdr:row>15</xdr:row>
      <xdr:rowOff>2362201</xdr:rowOff>
    </xdr:from>
    <xdr:to>
      <xdr:col>5</xdr:col>
      <xdr:colOff>357208</xdr:colOff>
      <xdr:row>28</xdr:row>
      <xdr:rowOff>123824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895851"/>
          <a:ext cx="3529033" cy="2095498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43</xdr:row>
      <xdr:rowOff>2444205</xdr:rowOff>
    </xdr:from>
    <xdr:to>
      <xdr:col>5</xdr:col>
      <xdr:colOff>381001</xdr:colOff>
      <xdr:row>55</xdr:row>
      <xdr:rowOff>141338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2073980"/>
          <a:ext cx="3990976" cy="2297708"/>
        </a:xfrm>
        <a:prstGeom prst="rect">
          <a:avLst/>
        </a:prstGeom>
      </xdr:spPr>
    </xdr:pic>
    <xdr:clientData/>
  </xdr:twoCellAnchor>
  <xdr:oneCellAnchor>
    <xdr:from>
      <xdr:col>0</xdr:col>
      <xdr:colOff>38100</xdr:colOff>
      <xdr:row>14</xdr:row>
      <xdr:rowOff>3725</xdr:rowOff>
    </xdr:from>
    <xdr:ext cx="2838450" cy="320125"/>
    <xdr:sp macro="" textlink="">
      <xdr:nvSpPr>
        <xdr:cNvPr id="50" name="TextBox 49"/>
        <xdr:cNvSpPr txBox="1"/>
      </xdr:nvSpPr>
      <xdr:spPr>
        <a:xfrm>
          <a:off x="38100" y="2261150"/>
          <a:ext cx="2838450" cy="320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400" b="1" i="1">
              <a:solidFill>
                <a:schemeClr val="bg2">
                  <a:lumMod val="25000"/>
                </a:schemeClr>
              </a:solidFill>
            </a:rPr>
            <a:t>Пример полного брендирования</a:t>
          </a:r>
          <a:r>
            <a:rPr lang="ru-RU" sz="1400" i="1">
              <a:solidFill>
                <a:schemeClr val="bg2">
                  <a:lumMod val="25000"/>
                </a:schemeClr>
              </a:solidFill>
            </a:rPr>
            <a:t>:</a:t>
          </a:r>
        </a:p>
      </xdr:txBody>
    </xdr:sp>
    <xdr:clientData/>
  </xdr:oneCellAnchor>
  <xdr:oneCellAnchor>
    <xdr:from>
      <xdr:col>5</xdr:col>
      <xdr:colOff>685800</xdr:colOff>
      <xdr:row>14</xdr:row>
      <xdr:rowOff>20703</xdr:rowOff>
    </xdr:from>
    <xdr:ext cx="4809297" cy="311496"/>
    <xdr:sp macro="" textlink="">
      <xdr:nvSpPr>
        <xdr:cNvPr id="51" name="TextBox 50"/>
        <xdr:cNvSpPr txBox="1"/>
      </xdr:nvSpPr>
      <xdr:spPr>
        <a:xfrm>
          <a:off x="3933825" y="2278128"/>
          <a:ext cx="480929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ru-RU" sz="1400" b="1" i="1">
              <a:solidFill>
                <a:schemeClr val="bg2">
                  <a:lumMod val="25000"/>
                </a:schemeClr>
              </a:solidFill>
            </a:rPr>
            <a:t>Пример промо брендирования</a:t>
          </a:r>
          <a:r>
            <a:rPr lang="ru-RU" sz="1400" b="0" i="1" baseline="0">
              <a:solidFill>
                <a:schemeClr val="bg2">
                  <a:lumMod val="25000"/>
                </a:schemeClr>
              </a:solidFill>
            </a:rPr>
            <a:t>:***</a:t>
          </a:r>
          <a:endParaRPr lang="ru-RU" sz="1400" i="1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oneCellAnchor>
    <xdr:from>
      <xdr:col>0</xdr:col>
      <xdr:colOff>0</xdr:colOff>
      <xdr:row>42</xdr:row>
      <xdr:rowOff>346625</xdr:rowOff>
    </xdr:from>
    <xdr:ext cx="4667250" cy="920200"/>
    <xdr:sp macro="" textlink="">
      <xdr:nvSpPr>
        <xdr:cNvPr id="52" name="TextBox 51"/>
        <xdr:cNvSpPr txBox="1"/>
      </xdr:nvSpPr>
      <xdr:spPr>
        <a:xfrm>
          <a:off x="0" y="9738275"/>
          <a:ext cx="4667250" cy="920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400" b="1" i="1">
              <a:solidFill>
                <a:schemeClr val="bg2">
                  <a:lumMod val="25000"/>
                </a:schemeClr>
              </a:solidFill>
            </a:rPr>
            <a:t>Пример полного брендирования</a:t>
          </a:r>
          <a:r>
            <a:rPr lang="ru-RU" sz="1400" i="1">
              <a:solidFill>
                <a:schemeClr val="bg2">
                  <a:lumMod val="25000"/>
                </a:schemeClr>
              </a:solidFill>
            </a:rPr>
            <a:t>:</a:t>
          </a:r>
        </a:p>
      </xdr:txBody>
    </xdr:sp>
    <xdr:clientData/>
  </xdr:oneCellAnchor>
  <xdr:oneCellAnchor>
    <xdr:from>
      <xdr:col>5</xdr:col>
      <xdr:colOff>657225</xdr:colOff>
      <xdr:row>43</xdr:row>
      <xdr:rowOff>0</xdr:rowOff>
    </xdr:from>
    <xdr:ext cx="2856673" cy="311496"/>
    <xdr:sp macro="" textlink="">
      <xdr:nvSpPr>
        <xdr:cNvPr id="53" name="TextBox 52"/>
        <xdr:cNvSpPr txBox="1"/>
      </xdr:nvSpPr>
      <xdr:spPr>
        <a:xfrm>
          <a:off x="4495800" y="9601200"/>
          <a:ext cx="28566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ru-RU" sz="1400" b="1" i="1">
              <a:ln>
                <a:noFill/>
              </a:ln>
              <a:solidFill>
                <a:schemeClr val="bg2">
                  <a:lumMod val="25000"/>
                </a:schemeClr>
              </a:solidFill>
              <a:effectLst>
                <a:glow rad="63500">
                  <a:schemeClr val="bg1">
                    <a:alpha val="40000"/>
                  </a:schemeClr>
                </a:glow>
              </a:effectLst>
            </a:rPr>
            <a:t>Пример промо брендирования</a:t>
          </a:r>
          <a:r>
            <a:rPr lang="ru-RU" sz="1400" b="0" i="1" baseline="0">
              <a:ln>
                <a:noFill/>
              </a:ln>
              <a:solidFill>
                <a:schemeClr val="bg2">
                  <a:lumMod val="25000"/>
                </a:schemeClr>
              </a:solidFill>
              <a:effectLst>
                <a:glow rad="63500">
                  <a:schemeClr val="bg1">
                    <a:alpha val="40000"/>
                  </a:schemeClr>
                </a:glow>
              </a:effectLst>
            </a:rPr>
            <a:t>:**</a:t>
          </a:r>
        </a:p>
      </xdr:txBody>
    </xdr:sp>
    <xdr:clientData/>
  </xdr:oneCellAnchor>
  <xdr:oneCellAnchor>
    <xdr:from>
      <xdr:col>1</xdr:col>
      <xdr:colOff>0</xdr:colOff>
      <xdr:row>43</xdr:row>
      <xdr:rowOff>2438400</xdr:rowOff>
    </xdr:from>
    <xdr:ext cx="2838450" cy="320125"/>
    <xdr:sp macro="" textlink="">
      <xdr:nvSpPr>
        <xdr:cNvPr id="54" name="TextBox 53"/>
        <xdr:cNvSpPr txBox="1"/>
      </xdr:nvSpPr>
      <xdr:spPr>
        <a:xfrm>
          <a:off x="47625" y="12230100"/>
          <a:ext cx="2838450" cy="320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400" b="1" i="1">
              <a:solidFill>
                <a:schemeClr val="bg2">
                  <a:lumMod val="25000"/>
                </a:schemeClr>
              </a:solidFill>
            </a:rPr>
            <a:t>Пример заднего борта</a:t>
          </a:r>
          <a:r>
            <a:rPr lang="ru-RU" sz="1400" i="1">
              <a:solidFill>
                <a:schemeClr val="bg2">
                  <a:lumMod val="25000"/>
                </a:schemeClr>
              </a:solidFill>
            </a:rPr>
            <a:t>:**</a:t>
          </a:r>
        </a:p>
      </xdr:txBody>
    </xdr:sp>
    <xdr:clientData/>
  </xdr:oneCellAnchor>
  <xdr:oneCellAnchor>
    <xdr:from>
      <xdr:col>1</xdr:col>
      <xdr:colOff>9524</xdr:colOff>
      <xdr:row>15</xdr:row>
      <xdr:rowOff>2156375</xdr:rowOff>
    </xdr:from>
    <xdr:ext cx="4600575" cy="320125"/>
    <xdr:sp macro="" textlink="">
      <xdr:nvSpPr>
        <xdr:cNvPr id="55" name="TextBox 54"/>
        <xdr:cNvSpPr txBox="1"/>
      </xdr:nvSpPr>
      <xdr:spPr>
        <a:xfrm>
          <a:off x="57149" y="4556675"/>
          <a:ext cx="4600575" cy="320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400" b="1" i="1">
              <a:solidFill>
                <a:schemeClr val="bg2">
                  <a:lumMod val="25000"/>
                </a:schemeClr>
              </a:solidFill>
            </a:rPr>
            <a:t>Пример полного брендирования с опцией "3</a:t>
          </a:r>
          <a:r>
            <a:rPr lang="ru-RU" sz="1400" b="1" i="1" baseline="0">
              <a:solidFill>
                <a:schemeClr val="bg2">
                  <a:lumMod val="25000"/>
                </a:schemeClr>
              </a:solidFill>
            </a:rPr>
            <a:t> </a:t>
          </a:r>
          <a:r>
            <a:rPr lang="ru-RU" sz="1400" b="1" i="1">
              <a:solidFill>
                <a:schemeClr val="bg2">
                  <a:lumMod val="25000"/>
                </a:schemeClr>
              </a:solidFill>
            </a:rPr>
            <a:t>окна":</a:t>
          </a:r>
          <a:endParaRPr lang="ru-RU" sz="1400" i="1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oneCellAnchor>
    <xdr:from>
      <xdr:col>5</xdr:col>
      <xdr:colOff>828675</xdr:colOff>
      <xdr:row>15</xdr:row>
      <xdr:rowOff>1933575</xdr:rowOff>
    </xdr:from>
    <xdr:ext cx="4809297" cy="749757"/>
    <xdr:sp macro="" textlink="">
      <xdr:nvSpPr>
        <xdr:cNvPr id="56" name="TextBox 55"/>
        <xdr:cNvSpPr txBox="1"/>
      </xdr:nvSpPr>
      <xdr:spPr>
        <a:xfrm>
          <a:off x="4667250" y="4333875"/>
          <a:ext cx="4809297" cy="749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 i="1">
              <a:solidFill>
                <a:schemeClr val="bg2">
                  <a:lumMod val="25000"/>
                </a:schemeClr>
              </a:solidFill>
            </a:rPr>
            <a:t>Промо брендирование: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 i="1">
              <a:solidFill>
                <a:sysClr val="windowText" lastClr="000000"/>
              </a:solidFill>
            </a:rPr>
            <a:t>производится монтаж пленки</a:t>
          </a:r>
          <a:r>
            <a:rPr lang="ru-RU" sz="1000" i="1" baseline="0">
              <a:solidFill>
                <a:sysClr val="windowText" lastClr="000000"/>
              </a:solidFill>
            </a:rPr>
            <a:t> на левый и правый борта, без дверей, от стекла до технологических люков. Штатный цвет бамперов и "юбки" синий, корпуса - белый. БЕЗ </a:t>
          </a:r>
          <a:r>
            <a:rPr lang="ru-RU" sz="10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заднего борта и </a:t>
          </a:r>
          <a:r>
            <a:rPr lang="ru-RU" sz="1000" i="1" baseline="0">
              <a:solidFill>
                <a:sysClr val="windowText" lastClr="000000"/>
              </a:solidFill>
            </a:rPr>
            <a:t>заходов на стекла.</a:t>
          </a:r>
          <a:endParaRPr lang="ru-RU" sz="1000" i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</xdr:col>
      <xdr:colOff>66675</xdr:colOff>
      <xdr:row>43</xdr:row>
      <xdr:rowOff>2072180</xdr:rowOff>
    </xdr:from>
    <xdr:ext cx="4676775" cy="421141"/>
    <xdr:sp macro="" textlink="">
      <xdr:nvSpPr>
        <xdr:cNvPr id="57" name="TextBox 56"/>
        <xdr:cNvSpPr txBox="1"/>
      </xdr:nvSpPr>
      <xdr:spPr>
        <a:xfrm>
          <a:off x="4752975" y="11673380"/>
          <a:ext cx="4676775" cy="421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ru-RU" sz="1000" i="1">
              <a:ln>
                <a:noFill/>
              </a:ln>
              <a:solidFill>
                <a:sysClr val="windowText" lastClr="000000"/>
              </a:solidFill>
              <a:effectLst>
                <a:glow rad="63500">
                  <a:schemeClr val="bg1">
                    <a:alpha val="40000"/>
                  </a:schemeClr>
                </a:glow>
              </a:effectLst>
            </a:rPr>
            <a:t>Производится монтаж пленки</a:t>
          </a:r>
          <a:r>
            <a:rPr lang="ru-RU" sz="1000" i="1" baseline="0">
              <a:ln>
                <a:noFill/>
              </a:ln>
              <a:solidFill>
                <a:sysClr val="windowText" lastClr="000000"/>
              </a:solidFill>
              <a:effectLst>
                <a:glow rad="63500">
                  <a:schemeClr val="bg1">
                    <a:alpha val="40000"/>
                  </a:schemeClr>
                </a:glow>
              </a:effectLst>
            </a:rPr>
            <a:t> на левый и правый борта, без дверей, от стекла до середины "юбки". Штатный цвет бамперов и юбки синий, корпуса - белый.</a:t>
          </a:r>
          <a:endParaRPr lang="ru-RU" sz="1000" i="1">
            <a:ln>
              <a:noFill/>
            </a:ln>
            <a:solidFill>
              <a:sysClr val="windowText" lastClr="000000"/>
            </a:solidFill>
            <a:effectLst>
              <a:glow rad="63500">
                <a:schemeClr val="bg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9525</xdr:colOff>
      <xdr:row>55</xdr:row>
      <xdr:rowOff>100505</xdr:rowOff>
    </xdr:from>
    <xdr:ext cx="4666423" cy="436786"/>
    <xdr:sp macro="" textlink="">
      <xdr:nvSpPr>
        <xdr:cNvPr id="16" name="TextBox 15"/>
        <xdr:cNvSpPr txBox="1"/>
      </xdr:nvSpPr>
      <xdr:spPr>
        <a:xfrm>
          <a:off x="9525" y="14321330"/>
          <a:ext cx="4666423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ru-RU" sz="1100" i="1">
              <a:ln>
                <a:noFill/>
              </a:ln>
              <a:solidFill>
                <a:schemeClr val="bg2">
                  <a:lumMod val="25000"/>
                </a:schemeClr>
              </a:solidFill>
              <a:effectLst>
                <a:glow rad="63500">
                  <a:schemeClr val="bg1">
                    <a:alpha val="40000"/>
                  </a:schemeClr>
                </a:glow>
              </a:effectLst>
            </a:rPr>
            <a:t>**Допускается одновременное присутствие 2х рекламодателей на 1 ТС при использовании отдельно формата промо или заднего борта</a:t>
          </a:r>
        </a:p>
      </xdr:txBody>
    </xdr:sp>
    <xdr:clientData/>
  </xdr:oneCellAnchor>
  <xdr:oneCellAnchor>
    <xdr:from>
      <xdr:col>1</xdr:col>
      <xdr:colOff>0</xdr:colOff>
      <xdr:row>28</xdr:row>
      <xdr:rowOff>81455</xdr:rowOff>
    </xdr:from>
    <xdr:ext cx="4666424" cy="436786"/>
    <xdr:sp macro="" textlink="">
      <xdr:nvSpPr>
        <xdr:cNvPr id="17" name="TextBox 16"/>
        <xdr:cNvSpPr txBox="1"/>
      </xdr:nvSpPr>
      <xdr:spPr>
        <a:xfrm>
          <a:off x="47625" y="6948980"/>
          <a:ext cx="466642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ru-RU" sz="1100" i="1">
              <a:ln>
                <a:noFill/>
              </a:ln>
              <a:solidFill>
                <a:schemeClr val="bg2">
                  <a:lumMod val="25000"/>
                </a:schemeClr>
              </a:solidFill>
              <a:effectLst>
                <a:glow rad="63500">
                  <a:schemeClr val="bg1">
                    <a:alpha val="40000"/>
                  </a:schemeClr>
                </a:glow>
              </a:effectLst>
            </a:rPr>
            <a:t>***Допускается одновременное присутствие 2х рекламодателей на 1 ТС при использовании отдельно формата промо или заднего борта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workbookViewId="0">
      <selection activeCell="P2" sqref="P2"/>
    </sheetView>
  </sheetViews>
  <sheetFormatPr defaultRowHeight="15"/>
  <sheetData>
    <row r="1" spans="1:17">
      <c r="A1">
        <v>3.2</v>
      </c>
      <c r="B1">
        <v>0.8</v>
      </c>
      <c r="D1">
        <v>0.5</v>
      </c>
      <c r="E1">
        <v>0.6</v>
      </c>
      <c r="G1">
        <v>3.6</v>
      </c>
      <c r="H1">
        <v>0.8</v>
      </c>
      <c r="J1">
        <v>0.7</v>
      </c>
      <c r="K1">
        <v>0.8</v>
      </c>
      <c r="M1">
        <v>11.6</v>
      </c>
      <c r="N1">
        <v>0.8</v>
      </c>
    </row>
    <row r="2" spans="1:17">
      <c r="B2">
        <f>B1*A1</f>
        <v>2.5600000000000005</v>
      </c>
      <c r="E2">
        <f>E1*D1</f>
        <v>0.3</v>
      </c>
      <c r="H2">
        <f>H1*G1</f>
        <v>2.8800000000000003</v>
      </c>
      <c r="K2">
        <f>K1*J1</f>
        <v>0.55999999999999994</v>
      </c>
      <c r="N2">
        <f>N1*M1</f>
        <v>9.2799999999999994</v>
      </c>
      <c r="P2">
        <f>N2+K2+H2+E2+B2</f>
        <v>15.580000000000002</v>
      </c>
      <c r="Q2">
        <f>P2*350</f>
        <v>5453.0000000000009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tabSelected="1" topLeftCell="A46" workbookViewId="0">
      <selection activeCell="U41" sqref="U41"/>
    </sheetView>
  </sheetViews>
  <sheetFormatPr defaultColWidth="9" defaultRowHeight="15.75"/>
  <cols>
    <col min="1" max="1" width="0.7109375" style="1" customWidth="1"/>
    <col min="2" max="2" width="15.7109375" style="1" customWidth="1"/>
    <col min="3" max="3" width="11.7109375" style="1" customWidth="1"/>
    <col min="4" max="4" width="15.7109375" style="1" customWidth="1"/>
    <col min="5" max="5" width="13.7109375" style="1" customWidth="1"/>
    <col min="6" max="6" width="12.7109375" style="1" customWidth="1"/>
    <col min="7" max="7" width="1.140625" style="1" customWidth="1"/>
    <col min="8" max="8" width="15.7109375" style="1" customWidth="1"/>
    <col min="9" max="9" width="11.7109375" style="1" customWidth="1"/>
    <col min="10" max="10" width="15.7109375" style="1" customWidth="1"/>
    <col min="11" max="12" width="13.7109375" style="1" customWidth="1"/>
    <col min="13" max="13" width="1" style="1" customWidth="1"/>
    <col min="14" max="16384" width="9" style="1"/>
  </cols>
  <sheetData>
    <row r="1" spans="1:12" ht="17.25" customHeight="1">
      <c r="B1" s="57" t="s">
        <v>28</v>
      </c>
      <c r="C1" s="57"/>
      <c r="D1" s="57"/>
      <c r="E1" s="57"/>
      <c r="F1" s="57"/>
      <c r="G1" s="57"/>
      <c r="H1" s="57"/>
      <c r="I1" s="57"/>
      <c r="J1" s="54">
        <v>43831</v>
      </c>
      <c r="K1" s="53"/>
      <c r="L1" s="54"/>
    </row>
    <row r="2" spans="1:12" ht="3.95" customHeight="1">
      <c r="B2" s="15"/>
      <c r="C2" s="15"/>
      <c r="D2" s="15"/>
      <c r="E2" s="15"/>
      <c r="F2" s="15"/>
      <c r="G2" s="3"/>
      <c r="H2" s="3"/>
      <c r="I2" s="3"/>
      <c r="J2" s="3"/>
      <c r="K2" s="3"/>
      <c r="L2" s="3"/>
    </row>
    <row r="3" spans="1:12" ht="18.75">
      <c r="B3" s="61" t="s">
        <v>11</v>
      </c>
      <c r="C3" s="61"/>
      <c r="D3" s="61"/>
      <c r="E3" s="61"/>
      <c r="F3" s="61"/>
      <c r="G3" s="3"/>
      <c r="H3" s="61" t="s">
        <v>12</v>
      </c>
      <c r="I3" s="61"/>
      <c r="J3" s="61"/>
      <c r="K3" s="61"/>
      <c r="L3" s="61"/>
    </row>
    <row r="4" spans="1:12" s="6" customFormat="1" ht="15.95" customHeight="1">
      <c r="B4" s="19" t="s">
        <v>22</v>
      </c>
      <c r="C4" s="19" t="s">
        <v>1</v>
      </c>
      <c r="D4" s="19" t="s">
        <v>16</v>
      </c>
      <c r="E4" s="19" t="s">
        <v>2</v>
      </c>
      <c r="F4" s="19" t="s">
        <v>3</v>
      </c>
      <c r="G4" s="5"/>
      <c r="H4" s="19" t="s">
        <v>22</v>
      </c>
      <c r="I4" s="19" t="s">
        <v>1</v>
      </c>
      <c r="J4" s="19" t="s">
        <v>16</v>
      </c>
      <c r="K4" s="19" t="s">
        <v>2</v>
      </c>
      <c r="L4" s="19" t="s">
        <v>3</v>
      </c>
    </row>
    <row r="5" spans="1:12" ht="12.95" customHeight="1">
      <c r="B5" s="20" t="s">
        <v>0</v>
      </c>
      <c r="C5" s="16">
        <v>51000</v>
      </c>
      <c r="D5" s="8">
        <v>30000</v>
      </c>
      <c r="E5" s="8">
        <v>29000</v>
      </c>
      <c r="F5" s="10">
        <f>C5+D5+E5</f>
        <v>110000</v>
      </c>
      <c r="G5" s="4"/>
      <c r="H5" s="20" t="s">
        <v>0</v>
      </c>
      <c r="I5" s="16">
        <f>ROUND(C5*0.7/1000,0)*1000</f>
        <v>36000</v>
      </c>
      <c r="J5" s="8">
        <f>D5*0.5</f>
        <v>15000</v>
      </c>
      <c r="K5" s="8">
        <f>E5*0.5</f>
        <v>14500</v>
      </c>
      <c r="L5" s="10">
        <f>SUM(I5:K5)</f>
        <v>65500</v>
      </c>
    </row>
    <row r="6" spans="1:12" s="6" customFormat="1" ht="15.95" customHeight="1">
      <c r="B6" s="20" t="s">
        <v>4</v>
      </c>
      <c r="C6" s="16">
        <f>C5*0.9*2</f>
        <v>91800</v>
      </c>
      <c r="D6" s="8">
        <f>D5</f>
        <v>30000</v>
      </c>
      <c r="E6" s="8">
        <f>E5+1500*3</f>
        <v>33500</v>
      </c>
      <c r="F6" s="10">
        <f>C6+D6+E6</f>
        <v>155300</v>
      </c>
      <c r="G6" s="5"/>
      <c r="H6" s="20" t="s">
        <v>4</v>
      </c>
      <c r="I6" s="16">
        <f>I5*0.9*2</f>
        <v>64800</v>
      </c>
      <c r="J6" s="8">
        <f>J5</f>
        <v>15000</v>
      </c>
      <c r="K6" s="8">
        <f>K5+1000*3</f>
        <v>17500</v>
      </c>
      <c r="L6" s="10">
        <f t="shared" ref="L6:L7" si="0">SUM(I6:K6)</f>
        <v>97300</v>
      </c>
    </row>
    <row r="7" spans="1:12" ht="12.95" customHeight="1">
      <c r="B7" s="21" t="s">
        <v>5</v>
      </c>
      <c r="C7" s="22">
        <f>C5*0.7*4</f>
        <v>142800</v>
      </c>
      <c r="D7" s="23">
        <f>D5</f>
        <v>30000</v>
      </c>
      <c r="E7" s="23">
        <f>E5+1500*9</f>
        <v>42500</v>
      </c>
      <c r="F7" s="24">
        <f>C7+D7+E7</f>
        <v>215300</v>
      </c>
      <c r="G7" s="4"/>
      <c r="H7" s="21" t="s">
        <v>5</v>
      </c>
      <c r="I7" s="22">
        <f>I5*0.7*4</f>
        <v>100800</v>
      </c>
      <c r="J7" s="23">
        <f>J5</f>
        <v>15000</v>
      </c>
      <c r="K7" s="23">
        <f>K5+1000*9</f>
        <v>23500</v>
      </c>
      <c r="L7" s="24">
        <f t="shared" si="0"/>
        <v>139300</v>
      </c>
    </row>
    <row r="8" spans="1:12" s="17" customFormat="1" ht="3.95" customHeight="1">
      <c r="B8" s="45"/>
      <c r="C8" s="46"/>
      <c r="D8" s="47"/>
      <c r="E8" s="47"/>
      <c r="F8" s="48"/>
      <c r="G8" s="44"/>
      <c r="H8" s="45"/>
      <c r="I8" s="46"/>
      <c r="J8" s="47"/>
      <c r="K8" s="47"/>
      <c r="L8" s="48"/>
    </row>
    <row r="9" spans="1:12" ht="15" customHeight="1">
      <c r="B9" s="70" t="s">
        <v>17</v>
      </c>
      <c r="C9" s="70"/>
      <c r="D9" s="70"/>
      <c r="E9" s="70"/>
      <c r="F9" s="70"/>
      <c r="G9" s="25"/>
      <c r="H9" s="70" t="s">
        <v>17</v>
      </c>
      <c r="I9" s="70"/>
      <c r="J9" s="70"/>
      <c r="K9" s="70"/>
      <c r="L9" s="70"/>
    </row>
    <row r="10" spans="1:12" ht="12.95" customHeight="1">
      <c r="B10" s="58" t="s">
        <v>14</v>
      </c>
      <c r="C10" s="59"/>
      <c r="D10" s="59"/>
      <c r="E10" s="59"/>
      <c r="F10" s="60"/>
      <c r="H10" s="58" t="s">
        <v>15</v>
      </c>
      <c r="I10" s="59"/>
      <c r="J10" s="59"/>
      <c r="K10" s="59"/>
      <c r="L10" s="60"/>
    </row>
    <row r="11" spans="1:12" ht="3.95" customHeight="1">
      <c r="B11" s="36"/>
      <c r="C11" s="37"/>
      <c r="D11" s="37"/>
      <c r="E11" s="37"/>
      <c r="F11" s="38"/>
      <c r="H11" s="39"/>
      <c r="I11" s="39"/>
      <c r="J11" s="39"/>
      <c r="K11" s="39"/>
      <c r="L11" s="39"/>
    </row>
    <row r="12" spans="1:12" ht="15" customHeight="1">
      <c r="B12" s="61" t="s">
        <v>26</v>
      </c>
      <c r="C12" s="61"/>
      <c r="D12" s="61"/>
      <c r="E12" s="61"/>
      <c r="F12" s="61"/>
      <c r="H12" s="61" t="s">
        <v>24</v>
      </c>
      <c r="I12" s="61"/>
      <c r="J12" s="61"/>
      <c r="K12" s="61"/>
      <c r="L12" s="61"/>
    </row>
    <row r="13" spans="1:12" ht="17.25" customHeight="1">
      <c r="B13" s="20" t="s">
        <v>19</v>
      </c>
      <c r="C13" s="16">
        <v>9000</v>
      </c>
      <c r="D13" s="56">
        <v>7000</v>
      </c>
      <c r="E13" s="56"/>
      <c r="F13" s="10">
        <f>SUM(C13:E13)</f>
        <v>16000</v>
      </c>
      <c r="H13" s="65" t="s">
        <v>27</v>
      </c>
      <c r="I13" s="66"/>
      <c r="J13" s="66"/>
      <c r="K13" s="66"/>
      <c r="L13" s="67"/>
    </row>
    <row r="14" spans="1:12" ht="36" customHeight="1">
      <c r="B14" s="69" t="s">
        <v>20</v>
      </c>
      <c r="C14" s="69"/>
      <c r="D14" s="69"/>
      <c r="E14" s="69"/>
      <c r="F14" s="69"/>
      <c r="G14" s="26"/>
      <c r="H14" s="68" t="s">
        <v>18</v>
      </c>
      <c r="I14" s="68"/>
      <c r="J14" s="68"/>
      <c r="K14" s="68"/>
      <c r="L14" s="68"/>
    </row>
    <row r="15" spans="1:12" ht="3.95" customHeight="1">
      <c r="A15" s="30"/>
      <c r="B15" s="27"/>
      <c r="C15" s="28"/>
      <c r="D15" s="28"/>
      <c r="E15" s="28"/>
      <c r="F15" s="29"/>
      <c r="G15" s="30"/>
      <c r="H15" s="30"/>
      <c r="I15" s="31"/>
      <c r="J15" s="31"/>
      <c r="K15" s="31"/>
      <c r="L15" s="32"/>
    </row>
    <row r="16" spans="1:12" ht="199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4.1" customHeight="1">
      <c r="A17" s="3"/>
      <c r="B17" s="33"/>
      <c r="C17" s="33"/>
      <c r="D17" s="33"/>
      <c r="E17" s="33"/>
      <c r="F17" s="33"/>
      <c r="G17" s="3"/>
      <c r="H17" s="3"/>
      <c r="I17" s="3"/>
      <c r="J17" s="3"/>
      <c r="K17" s="3"/>
      <c r="L17" s="3"/>
    </row>
    <row r="18" spans="1:12" ht="15.95" customHeight="1">
      <c r="B18" s="3"/>
      <c r="C18" s="3"/>
      <c r="D18" s="3"/>
      <c r="E18" s="3"/>
      <c r="F18" s="3"/>
      <c r="G18" s="34"/>
      <c r="H18" s="61" t="s">
        <v>21</v>
      </c>
      <c r="I18" s="61"/>
      <c r="J18" s="61"/>
      <c r="K18" s="61"/>
      <c r="L18" s="61"/>
    </row>
    <row r="19" spans="1:12" ht="15.95" customHeight="1">
      <c r="B19" s="3"/>
      <c r="C19" s="3"/>
      <c r="D19" s="3"/>
      <c r="E19" s="3"/>
      <c r="F19" s="3"/>
      <c r="G19" s="3"/>
      <c r="H19" s="18"/>
      <c r="I19" s="19" t="s">
        <v>1</v>
      </c>
      <c r="J19" s="19" t="s">
        <v>16</v>
      </c>
      <c r="K19" s="19" t="s">
        <v>2</v>
      </c>
      <c r="L19" s="19" t="s">
        <v>3</v>
      </c>
    </row>
    <row r="20" spans="1:12" ht="12.95" customHeight="1">
      <c r="B20" s="3"/>
      <c r="C20" s="3"/>
      <c r="D20" s="3"/>
      <c r="E20" s="3"/>
      <c r="F20" s="3"/>
      <c r="G20" s="3"/>
      <c r="H20" s="20" t="s">
        <v>0</v>
      </c>
      <c r="I20" s="16">
        <v>27000</v>
      </c>
      <c r="J20" s="8">
        <v>4900</v>
      </c>
      <c r="K20" s="8">
        <v>5900</v>
      </c>
      <c r="L20" s="10">
        <f>I20+J20+K20</f>
        <v>37800</v>
      </c>
    </row>
    <row r="21" spans="1:12" ht="12.95" customHeight="1">
      <c r="B21" s="3"/>
      <c r="C21" s="3"/>
      <c r="D21" s="3"/>
      <c r="E21" s="3"/>
      <c r="F21" s="3"/>
      <c r="G21" s="3"/>
      <c r="H21" s="20" t="s">
        <v>4</v>
      </c>
      <c r="I21" s="16">
        <f>I20*0.9*2</f>
        <v>48600</v>
      </c>
      <c r="J21" s="8">
        <f>J20</f>
        <v>4900</v>
      </c>
      <c r="K21" s="8">
        <f>K20+300*3</f>
        <v>6800</v>
      </c>
      <c r="L21" s="10">
        <f>I21+J21+K21</f>
        <v>60300</v>
      </c>
    </row>
    <row r="22" spans="1:12" ht="12.95" customHeight="1">
      <c r="B22" s="3"/>
      <c r="C22" s="3"/>
      <c r="D22" s="3"/>
      <c r="E22" s="3"/>
      <c r="F22" s="3"/>
      <c r="G22" s="3"/>
      <c r="H22" s="20" t="s">
        <v>5</v>
      </c>
      <c r="I22" s="16">
        <f>I20*0.7*4</f>
        <v>75600</v>
      </c>
      <c r="J22" s="8">
        <f>J20</f>
        <v>4900</v>
      </c>
      <c r="K22" s="8">
        <f>K20+300*9</f>
        <v>8600</v>
      </c>
      <c r="L22" s="10">
        <f>I22+J22+K22</f>
        <v>89100</v>
      </c>
    </row>
    <row r="23" spans="1:12" ht="3.95" customHeight="1">
      <c r="B23" s="3"/>
      <c r="C23" s="3"/>
      <c r="D23" s="3"/>
      <c r="E23" s="3"/>
      <c r="F23" s="3"/>
      <c r="G23" s="3"/>
      <c r="H23" s="49"/>
      <c r="I23" s="50"/>
      <c r="J23" s="51"/>
      <c r="K23" s="51"/>
      <c r="L23" s="52"/>
    </row>
    <row r="24" spans="1:12" ht="12.95" customHeight="1">
      <c r="B24" s="3"/>
      <c r="C24" s="3"/>
      <c r="D24" s="3"/>
      <c r="E24" s="3"/>
      <c r="F24" s="3"/>
      <c r="G24" s="3"/>
      <c r="H24" s="61" t="s">
        <v>17</v>
      </c>
      <c r="I24" s="61"/>
      <c r="J24" s="61"/>
      <c r="K24" s="61"/>
      <c r="L24" s="61"/>
    </row>
    <row r="25" spans="1:12" ht="12.95" customHeight="1">
      <c r="B25" s="3"/>
      <c r="C25" s="3"/>
      <c r="D25" s="3"/>
      <c r="E25" s="3"/>
      <c r="F25" s="3"/>
      <c r="G25" s="3"/>
      <c r="H25" s="58" t="s">
        <v>23</v>
      </c>
      <c r="I25" s="59"/>
      <c r="J25" s="59"/>
      <c r="K25" s="59"/>
      <c r="L25" s="60"/>
    </row>
    <row r="26" spans="1:12" ht="3.9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95" customHeight="1">
      <c r="B27" s="3"/>
      <c r="C27" s="3"/>
      <c r="D27" s="3"/>
      <c r="E27" s="3"/>
      <c r="F27" s="3"/>
      <c r="G27" s="3"/>
      <c r="H27" s="61" t="s">
        <v>13</v>
      </c>
      <c r="I27" s="61"/>
      <c r="J27" s="61"/>
      <c r="K27" s="61"/>
      <c r="L27" s="61"/>
    </row>
    <row r="28" spans="1:12" ht="12.95" customHeight="1">
      <c r="B28" s="3"/>
      <c r="C28" s="3"/>
      <c r="D28" s="3"/>
      <c r="E28" s="3"/>
      <c r="F28" s="3"/>
      <c r="G28" s="3"/>
      <c r="H28" s="62" t="s">
        <v>8</v>
      </c>
      <c r="I28" s="63"/>
      <c r="J28" s="63"/>
      <c r="K28" s="64"/>
      <c r="L28" s="7">
        <v>21000</v>
      </c>
    </row>
    <row r="29" spans="1:12" ht="12.95" customHeight="1">
      <c r="B29" s="3"/>
      <c r="C29" s="3"/>
      <c r="D29" s="3"/>
      <c r="E29" s="3"/>
      <c r="F29" s="3"/>
      <c r="G29" s="3"/>
      <c r="H29" s="62" t="s">
        <v>9</v>
      </c>
      <c r="I29" s="63"/>
      <c r="J29" s="63"/>
      <c r="K29" s="64"/>
      <c r="L29" s="13" t="s">
        <v>10</v>
      </c>
    </row>
    <row r="30" spans="1:12" ht="12.95" customHeight="1">
      <c r="B30" s="3"/>
      <c r="C30" s="3"/>
      <c r="D30" s="3"/>
      <c r="E30" s="3"/>
      <c r="F30" s="3"/>
      <c r="G30" s="3"/>
      <c r="H30" s="62" t="s">
        <v>6</v>
      </c>
      <c r="I30" s="63"/>
      <c r="J30" s="63"/>
      <c r="K30" s="64"/>
      <c r="L30" s="7">
        <v>5000</v>
      </c>
    </row>
    <row r="31" spans="1:12" ht="12.95" customHeight="1">
      <c r="B31" s="3"/>
      <c r="C31" s="3"/>
      <c r="D31" s="3"/>
      <c r="E31" s="3"/>
      <c r="F31" s="3"/>
      <c r="G31" s="3"/>
      <c r="H31" s="62" t="s">
        <v>7</v>
      </c>
      <c r="I31" s="63"/>
      <c r="J31" s="63"/>
      <c r="K31" s="64"/>
      <c r="L31" s="7">
        <v>11000</v>
      </c>
    </row>
    <row r="32" spans="1:12" ht="6.7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ht="15.75" customHeight="1">
      <c r="B33" s="57" t="s">
        <v>29</v>
      </c>
      <c r="C33" s="57"/>
      <c r="D33" s="57"/>
      <c r="E33" s="57"/>
      <c r="F33" s="57"/>
      <c r="G33" s="57"/>
      <c r="H33" s="57"/>
      <c r="I33" s="57"/>
      <c r="J33" s="55">
        <v>43831</v>
      </c>
      <c r="K33" s="53"/>
      <c r="L33" s="53"/>
    </row>
    <row r="34" spans="2:12" ht="3.95" customHeight="1">
      <c r="B34" s="15"/>
      <c r="C34" s="15"/>
      <c r="D34" s="15"/>
      <c r="E34" s="15"/>
      <c r="F34" s="15"/>
      <c r="G34" s="3"/>
      <c r="H34" s="3"/>
      <c r="I34" s="3"/>
      <c r="J34" s="3"/>
      <c r="K34" s="3"/>
      <c r="L34" s="3"/>
    </row>
    <row r="35" spans="2:12" ht="18.75">
      <c r="B35" s="61" t="s">
        <v>11</v>
      </c>
      <c r="C35" s="61"/>
      <c r="D35" s="61"/>
      <c r="E35" s="61"/>
      <c r="F35" s="61"/>
      <c r="G35" s="3"/>
      <c r="H35" s="61" t="s">
        <v>12</v>
      </c>
      <c r="I35" s="61"/>
      <c r="J35" s="61"/>
      <c r="K35" s="61"/>
      <c r="L35" s="61"/>
    </row>
    <row r="36" spans="2:12" ht="18.75">
      <c r="B36" s="19" t="s">
        <v>25</v>
      </c>
      <c r="C36" s="19" t="s">
        <v>1</v>
      </c>
      <c r="D36" s="19" t="s">
        <v>16</v>
      </c>
      <c r="E36" s="19" t="s">
        <v>2</v>
      </c>
      <c r="F36" s="19" t="s">
        <v>3</v>
      </c>
      <c r="G36" s="5"/>
      <c r="H36" s="19" t="s">
        <v>25</v>
      </c>
      <c r="I36" s="19" t="s">
        <v>1</v>
      </c>
      <c r="J36" s="19" t="s">
        <v>16</v>
      </c>
      <c r="K36" s="19" t="s">
        <v>2</v>
      </c>
      <c r="L36" s="19" t="s">
        <v>3</v>
      </c>
    </row>
    <row r="37" spans="2:12">
      <c r="B37" s="20" t="s">
        <v>0</v>
      </c>
      <c r="C37" s="16">
        <v>57000</v>
      </c>
      <c r="D37" s="8">
        <v>43000</v>
      </c>
      <c r="E37" s="8">
        <v>38000</v>
      </c>
      <c r="F37" s="10">
        <f>C37+D37+E37</f>
        <v>138000</v>
      </c>
      <c r="G37" s="4"/>
      <c r="H37" s="20" t="s">
        <v>0</v>
      </c>
      <c r="I37" s="16">
        <f>ROUND(C37*0.7/1000,0)*1000</f>
        <v>40000</v>
      </c>
      <c r="J37" s="8">
        <f>D37*0.5</f>
        <v>21500</v>
      </c>
      <c r="K37" s="8">
        <f>E37*0.5</f>
        <v>19000</v>
      </c>
      <c r="L37" s="10">
        <f>SUM(I37:K37)</f>
        <v>80500</v>
      </c>
    </row>
    <row r="38" spans="2:12" ht="18.75">
      <c r="B38" s="20" t="s">
        <v>4</v>
      </c>
      <c r="C38" s="16">
        <f>C37*0.9*2</f>
        <v>102600</v>
      </c>
      <c r="D38" s="8">
        <f>D37</f>
        <v>43000</v>
      </c>
      <c r="E38" s="8">
        <f>E37+1500*3</f>
        <v>42500</v>
      </c>
      <c r="F38" s="10">
        <f>C38+D38+E38</f>
        <v>188100</v>
      </c>
      <c r="G38" s="5"/>
      <c r="H38" s="20" t="s">
        <v>4</v>
      </c>
      <c r="I38" s="16">
        <f>I37*0.9*2</f>
        <v>72000</v>
      </c>
      <c r="J38" s="8">
        <f>J37</f>
        <v>21500</v>
      </c>
      <c r="K38" s="8">
        <f>K37+1000*3</f>
        <v>22000</v>
      </c>
      <c r="L38" s="10">
        <f t="shared" ref="L38:L39" si="1">SUM(I38:K38)</f>
        <v>115500</v>
      </c>
    </row>
    <row r="39" spans="2:12">
      <c r="B39" s="20" t="s">
        <v>5</v>
      </c>
      <c r="C39" s="16">
        <f>C37*0.7*4</f>
        <v>159600</v>
      </c>
      <c r="D39" s="8">
        <f>D37</f>
        <v>43000</v>
      </c>
      <c r="E39" s="8">
        <f>E37+1500*9</f>
        <v>51500</v>
      </c>
      <c r="F39" s="10">
        <f>C39+D39+E39</f>
        <v>254100</v>
      </c>
      <c r="G39" s="4"/>
      <c r="H39" s="20" t="s">
        <v>5</v>
      </c>
      <c r="I39" s="16">
        <f>I37*0.7*4</f>
        <v>112000</v>
      </c>
      <c r="J39" s="8">
        <f>J37</f>
        <v>21500</v>
      </c>
      <c r="K39" s="8">
        <f>K37+1000*9</f>
        <v>28000</v>
      </c>
      <c r="L39" s="10">
        <f t="shared" si="1"/>
        <v>161500</v>
      </c>
    </row>
    <row r="40" spans="2:12" s="12" customFormat="1" ht="3.95" customHeight="1">
      <c r="B40" s="40"/>
      <c r="C40" s="41"/>
      <c r="D40" s="42"/>
      <c r="E40" s="42"/>
      <c r="F40" s="43"/>
      <c r="G40" s="44"/>
      <c r="H40" s="40"/>
      <c r="I40" s="41"/>
      <c r="J40" s="42"/>
      <c r="K40" s="42"/>
      <c r="L40" s="43"/>
    </row>
    <row r="41" spans="2:12" ht="18.75">
      <c r="B41" s="61" t="s">
        <v>17</v>
      </c>
      <c r="C41" s="61"/>
      <c r="D41" s="61"/>
      <c r="E41" s="61"/>
      <c r="F41" s="61"/>
      <c r="G41" s="25"/>
      <c r="H41" s="61" t="s">
        <v>17</v>
      </c>
      <c r="I41" s="61"/>
      <c r="J41" s="61"/>
      <c r="K41" s="61"/>
      <c r="L41" s="61"/>
    </row>
    <row r="42" spans="2:12">
      <c r="B42" s="58" t="s">
        <v>14</v>
      </c>
      <c r="C42" s="59"/>
      <c r="D42" s="59"/>
      <c r="E42" s="59"/>
      <c r="F42" s="60"/>
      <c r="H42" s="58" t="s">
        <v>15</v>
      </c>
      <c r="I42" s="59"/>
      <c r="J42" s="59"/>
      <c r="K42" s="59"/>
      <c r="L42" s="60"/>
    </row>
    <row r="43" spans="2:12" ht="21" customHeight="1">
      <c r="B43" s="71" t="s">
        <v>18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2:12" ht="196.5" customHeight="1">
      <c r="B44" s="9"/>
      <c r="C44" s="35"/>
      <c r="D44" s="35"/>
      <c r="E44" s="28"/>
      <c r="F44" s="29"/>
      <c r="G44" s="14"/>
      <c r="H44" s="12"/>
      <c r="I44" s="2"/>
      <c r="J44" s="2"/>
      <c r="K44" s="2"/>
      <c r="L44" s="11"/>
    </row>
    <row r="45" spans="2:12" ht="18.75">
      <c r="B45" s="3"/>
      <c r="C45" s="3"/>
      <c r="D45" s="3"/>
      <c r="E45" s="3"/>
      <c r="F45" s="3"/>
      <c r="H45" s="61" t="s">
        <v>21</v>
      </c>
      <c r="I45" s="61"/>
      <c r="J45" s="61"/>
      <c r="K45" s="61"/>
      <c r="L45" s="61"/>
    </row>
    <row r="46" spans="2:12" ht="18.75">
      <c r="B46" s="3"/>
      <c r="C46" s="3"/>
      <c r="D46" s="3"/>
      <c r="E46" s="3"/>
      <c r="F46" s="3"/>
      <c r="H46" s="19" t="s">
        <v>25</v>
      </c>
      <c r="I46" s="19" t="s">
        <v>1</v>
      </c>
      <c r="J46" s="19" t="s">
        <v>16</v>
      </c>
      <c r="K46" s="19" t="s">
        <v>2</v>
      </c>
      <c r="L46" s="19" t="s">
        <v>3</v>
      </c>
    </row>
    <row r="47" spans="2:12">
      <c r="B47" s="3"/>
      <c r="C47" s="3"/>
      <c r="D47" s="3"/>
      <c r="E47" s="3"/>
      <c r="F47" s="3"/>
      <c r="H47" s="20" t="s">
        <v>0</v>
      </c>
      <c r="I47" s="16">
        <v>27000</v>
      </c>
      <c r="J47" s="8">
        <v>4900</v>
      </c>
      <c r="K47" s="8">
        <v>5900</v>
      </c>
      <c r="L47" s="10">
        <f>I47+J47+K47</f>
        <v>37800</v>
      </c>
    </row>
    <row r="48" spans="2:12">
      <c r="B48" s="3"/>
      <c r="C48" s="3"/>
      <c r="D48" s="3"/>
      <c r="E48" s="3"/>
      <c r="F48" s="3"/>
      <c r="H48" s="20" t="s">
        <v>4</v>
      </c>
      <c r="I48" s="16">
        <f>I47*0.9*2</f>
        <v>48600</v>
      </c>
      <c r="J48" s="8">
        <f>J47</f>
        <v>4900</v>
      </c>
      <c r="K48" s="8">
        <f>K47+300*3</f>
        <v>6800</v>
      </c>
      <c r="L48" s="10">
        <f>I48+J48+K48</f>
        <v>60300</v>
      </c>
    </row>
    <row r="49" spans="2:12">
      <c r="B49" s="3"/>
      <c r="C49" s="3"/>
      <c r="D49" s="3"/>
      <c r="E49" s="3"/>
      <c r="F49" s="3"/>
      <c r="H49" s="20" t="s">
        <v>5</v>
      </c>
      <c r="I49" s="16">
        <f>I47*0.7*4</f>
        <v>75600</v>
      </c>
      <c r="J49" s="8">
        <f>J47</f>
        <v>4900</v>
      </c>
      <c r="K49" s="8">
        <f>K47+300*9</f>
        <v>8600</v>
      </c>
      <c r="L49" s="10">
        <f>I49+J49+K49</f>
        <v>89100</v>
      </c>
    </row>
    <row r="50" spans="2:12" ht="3.95" customHeight="1">
      <c r="B50" s="3"/>
      <c r="C50" s="3"/>
      <c r="D50" s="3"/>
      <c r="E50" s="3"/>
      <c r="F50" s="3"/>
      <c r="H50" s="49"/>
      <c r="I50" s="50"/>
      <c r="J50" s="51"/>
      <c r="K50" s="51"/>
      <c r="L50" s="52"/>
    </row>
    <row r="51" spans="2:12" ht="18.75">
      <c r="B51" s="3"/>
      <c r="C51" s="3"/>
      <c r="D51" s="3"/>
      <c r="E51" s="3"/>
      <c r="F51" s="3"/>
      <c r="H51" s="61" t="s">
        <v>17</v>
      </c>
      <c r="I51" s="61"/>
      <c r="J51" s="61"/>
      <c r="K51" s="61"/>
      <c r="L51" s="61"/>
    </row>
    <row r="52" spans="2:12">
      <c r="B52" s="3"/>
      <c r="C52" s="3"/>
      <c r="D52" s="3"/>
      <c r="E52" s="3"/>
      <c r="F52" s="3"/>
      <c r="H52" s="58" t="s">
        <v>23</v>
      </c>
      <c r="I52" s="59"/>
      <c r="J52" s="59"/>
      <c r="K52" s="59"/>
      <c r="L52" s="60"/>
    </row>
    <row r="53" spans="2:12" ht="8.25" customHeight="1">
      <c r="B53" s="3"/>
      <c r="C53" s="3"/>
      <c r="D53" s="3"/>
      <c r="E53" s="3"/>
      <c r="F53" s="3"/>
    </row>
    <row r="54" spans="2:12" ht="18.75">
      <c r="B54" s="3"/>
      <c r="C54" s="3"/>
      <c r="D54" s="3"/>
      <c r="E54" s="3"/>
      <c r="F54" s="3"/>
      <c r="H54" s="72" t="s">
        <v>13</v>
      </c>
      <c r="I54" s="73"/>
      <c r="J54" s="73"/>
      <c r="K54" s="73"/>
      <c r="L54" s="74"/>
    </row>
    <row r="55" spans="2:12">
      <c r="B55" s="3"/>
      <c r="C55" s="3"/>
      <c r="D55" s="3"/>
      <c r="E55" s="3"/>
      <c r="F55" s="3"/>
      <c r="H55" s="62" t="s">
        <v>8</v>
      </c>
      <c r="I55" s="63"/>
      <c r="J55" s="63"/>
      <c r="K55" s="64"/>
      <c r="L55" s="7">
        <v>21000</v>
      </c>
    </row>
    <row r="56" spans="2:12">
      <c r="B56" s="3"/>
      <c r="C56" s="3"/>
      <c r="D56" s="3"/>
      <c r="E56" s="3"/>
      <c r="F56" s="3"/>
      <c r="H56" s="62" t="s">
        <v>9</v>
      </c>
      <c r="I56" s="63"/>
      <c r="J56" s="63"/>
      <c r="K56" s="64"/>
      <c r="L56" s="13" t="s">
        <v>10</v>
      </c>
    </row>
    <row r="57" spans="2:12">
      <c r="B57" s="3"/>
      <c r="C57" s="3"/>
      <c r="D57" s="3"/>
      <c r="E57" s="3"/>
      <c r="F57" s="3"/>
      <c r="H57" s="62" t="s">
        <v>6</v>
      </c>
      <c r="I57" s="63"/>
      <c r="J57" s="63"/>
      <c r="K57" s="64"/>
      <c r="L57" s="7">
        <v>5000</v>
      </c>
    </row>
    <row r="58" spans="2:12">
      <c r="B58" s="3"/>
      <c r="C58" s="3"/>
      <c r="D58" s="3"/>
      <c r="E58" s="3"/>
      <c r="F58" s="3"/>
      <c r="H58" s="62" t="s">
        <v>7</v>
      </c>
      <c r="I58" s="63"/>
      <c r="J58" s="63"/>
      <c r="K58" s="64"/>
      <c r="L58" s="7">
        <v>11000</v>
      </c>
    </row>
  </sheetData>
  <mergeCells count="37">
    <mergeCell ref="B33:I33"/>
    <mergeCell ref="B42:F42"/>
    <mergeCell ref="H42:L42"/>
    <mergeCell ref="H24:L24"/>
    <mergeCell ref="H25:L25"/>
    <mergeCell ref="B41:F41"/>
    <mergeCell ref="H41:L41"/>
    <mergeCell ref="B35:F35"/>
    <mergeCell ref="H35:L35"/>
    <mergeCell ref="H30:K30"/>
    <mergeCell ref="H31:K31"/>
    <mergeCell ref="H58:K58"/>
    <mergeCell ref="B43:L43"/>
    <mergeCell ref="H45:L45"/>
    <mergeCell ref="H54:L54"/>
    <mergeCell ref="H55:K55"/>
    <mergeCell ref="H56:K56"/>
    <mergeCell ref="H57:K57"/>
    <mergeCell ref="H51:L51"/>
    <mergeCell ref="H52:L52"/>
    <mergeCell ref="B3:F3"/>
    <mergeCell ref="H3:L3"/>
    <mergeCell ref="B9:F9"/>
    <mergeCell ref="H9:L9"/>
    <mergeCell ref="B1:I1"/>
    <mergeCell ref="B10:F10"/>
    <mergeCell ref="H10:L10"/>
    <mergeCell ref="H27:L27"/>
    <mergeCell ref="H28:K28"/>
    <mergeCell ref="H29:K29"/>
    <mergeCell ref="H12:L12"/>
    <mergeCell ref="H13:L13"/>
    <mergeCell ref="H14:L14"/>
    <mergeCell ref="H18:L18"/>
    <mergeCell ref="B12:F12"/>
    <mergeCell ref="D13:E13"/>
    <mergeCell ref="B14:F14"/>
  </mergeCells>
  <pageMargins left="0.23622047244094491" right="0.23622047244094491" top="0.19685039370078741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Автобусы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2019-11-05T11:03:01Z</cp:lastPrinted>
  <dcterms:created xsi:type="dcterms:W3CDTF">2016-11-08T05:45:00Z</dcterms:created>
  <dcterms:modified xsi:type="dcterms:W3CDTF">2020-07-14T08:29:43Z</dcterms:modified>
</cp:coreProperties>
</file>